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6960"/>
  </bookViews>
  <sheets>
    <sheet name="Calendario Ley ing 19" sheetId="1" r:id="rId1"/>
    <sheet name="Hoja1" sheetId="2" r:id="rId2"/>
  </sheets>
  <definedNames>
    <definedName name="_xlnm.Print_Area" localSheetId="0">'Calendario Ley ing 19'!$A$1:$N$93</definedName>
  </definedNames>
  <calcPr calcId="145621"/>
</workbook>
</file>

<file path=xl/calcChain.xml><?xml version="1.0" encoding="utf-8"?>
<calcChain xmlns="http://schemas.openxmlformats.org/spreadsheetml/2006/main">
  <c r="B93" i="1" l="1"/>
  <c r="B92" i="1"/>
  <c r="B91" i="1"/>
  <c r="B90" i="1"/>
  <c r="B89" i="1"/>
  <c r="B88" i="1"/>
  <c r="B87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 s="1"/>
  <c r="B85" i="1"/>
  <c r="B84" i="1"/>
  <c r="N83" i="1"/>
  <c r="M83" i="1"/>
  <c r="L83" i="1"/>
  <c r="K83" i="1"/>
  <c r="J83" i="1"/>
  <c r="I83" i="1"/>
  <c r="H83" i="1"/>
  <c r="G83" i="1"/>
  <c r="F83" i="1"/>
  <c r="E83" i="1"/>
  <c r="B83" i="1" s="1"/>
  <c r="D83" i="1"/>
  <c r="C83" i="1"/>
  <c r="N82" i="1"/>
  <c r="M82" i="1"/>
  <c r="B81" i="1"/>
  <c r="B80" i="1"/>
  <c r="B79" i="1"/>
  <c r="B78" i="1"/>
  <c r="L77" i="1"/>
  <c r="K77" i="1"/>
  <c r="J77" i="1"/>
  <c r="B76" i="1"/>
  <c r="B75" i="1"/>
  <c r="N74" i="1"/>
  <c r="L74" i="1"/>
  <c r="K74" i="1"/>
  <c r="I74" i="1"/>
  <c r="H74" i="1"/>
  <c r="G74" i="1"/>
  <c r="F74" i="1"/>
  <c r="E74" i="1"/>
  <c r="D74" i="1"/>
  <c r="C74" i="1"/>
  <c r="B73" i="1"/>
  <c r="P73" i="1" s="1"/>
  <c r="B72" i="1"/>
  <c r="P72" i="1" s="1"/>
  <c r="B71" i="1"/>
  <c r="P71" i="1" s="1"/>
  <c r="B70" i="1"/>
  <c r="P70" i="1" s="1"/>
  <c r="B69" i="1"/>
  <c r="P69" i="1" s="1"/>
  <c r="AA68" i="1"/>
  <c r="Z68" i="1"/>
  <c r="Y68" i="1"/>
  <c r="X68" i="1"/>
  <c r="W68" i="1"/>
  <c r="V68" i="1"/>
  <c r="U68" i="1"/>
  <c r="T68" i="1"/>
  <c r="S68" i="1"/>
  <c r="R68" i="1"/>
  <c r="Q68" i="1"/>
  <c r="B68" i="1"/>
  <c r="P68" i="1" s="1"/>
  <c r="P67" i="1"/>
  <c r="B67" i="1"/>
  <c r="B66" i="1"/>
  <c r="P66" i="1" s="1"/>
  <c r="P65" i="1"/>
  <c r="B65" i="1"/>
  <c r="B64" i="1"/>
  <c r="P64" i="1" s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62" i="1"/>
  <c r="B61" i="1"/>
  <c r="B60" i="1"/>
  <c r="P59" i="1"/>
  <c r="B59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6" i="1"/>
  <c r="B55" i="1"/>
  <c r="B54" i="1"/>
  <c r="B53" i="1"/>
  <c r="B52" i="1"/>
  <c r="B51" i="1"/>
  <c r="B50" i="1"/>
  <c r="B49" i="1"/>
  <c r="B48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 s="1"/>
  <c r="B45" i="1"/>
  <c r="B44" i="1"/>
  <c r="P43" i="1"/>
  <c r="Q43" i="1" s="1"/>
  <c r="H43" i="1"/>
  <c r="B43" i="1"/>
  <c r="B42" i="1"/>
  <c r="B41" i="1"/>
  <c r="B40" i="1"/>
  <c r="B39" i="1"/>
  <c r="B38" i="1"/>
  <c r="P37" i="1"/>
  <c r="O37" i="1"/>
  <c r="B37" i="1"/>
  <c r="O36" i="1"/>
  <c r="B36" i="1"/>
  <c r="O35" i="1"/>
  <c r="B35" i="1"/>
  <c r="P35" i="1" s="1"/>
  <c r="B34" i="1"/>
  <c r="P34" i="1" s="1"/>
  <c r="O33" i="1"/>
  <c r="P33" i="1" s="1"/>
  <c r="N32" i="1"/>
  <c r="M32" i="1"/>
  <c r="M29" i="1" s="1"/>
  <c r="M28" i="1" s="1"/>
  <c r="L32" i="1"/>
  <c r="K32" i="1"/>
  <c r="K29" i="1" s="1"/>
  <c r="K28" i="1" s="1"/>
  <c r="J32" i="1"/>
  <c r="I32" i="1"/>
  <c r="I29" i="1" s="1"/>
  <c r="I28" i="1" s="1"/>
  <c r="H32" i="1"/>
  <c r="G32" i="1"/>
  <c r="G29" i="1" s="1"/>
  <c r="G28" i="1" s="1"/>
  <c r="F32" i="1"/>
  <c r="E32" i="1"/>
  <c r="E29" i="1" s="1"/>
  <c r="E28" i="1" s="1"/>
  <c r="D32" i="1"/>
  <c r="C32" i="1"/>
  <c r="B32" i="1" s="1"/>
  <c r="B31" i="1"/>
  <c r="B30" i="1"/>
  <c r="N29" i="1"/>
  <c r="N28" i="1" s="1"/>
  <c r="L29" i="1"/>
  <c r="L28" i="1" s="1"/>
  <c r="J29" i="1"/>
  <c r="J28" i="1" s="1"/>
  <c r="H29" i="1"/>
  <c r="H28" i="1" s="1"/>
  <c r="F29" i="1"/>
  <c r="F28" i="1" s="1"/>
  <c r="D29" i="1"/>
  <c r="D28" i="1" s="1"/>
  <c r="B27" i="1"/>
  <c r="B26" i="1"/>
  <c r="B25" i="1"/>
  <c r="B24" i="1"/>
  <c r="P24" i="1" s="1"/>
  <c r="N23" i="1"/>
  <c r="M23" i="1"/>
  <c r="L23" i="1"/>
  <c r="K23" i="1"/>
  <c r="J23" i="1"/>
  <c r="I23" i="1"/>
  <c r="H23" i="1"/>
  <c r="G23" i="1"/>
  <c r="F23" i="1"/>
  <c r="E23" i="1"/>
  <c r="D23" i="1"/>
  <c r="C23" i="1"/>
  <c r="B23" i="1" s="1"/>
  <c r="B22" i="1"/>
  <c r="B21" i="1"/>
  <c r="B20" i="1"/>
  <c r="B19" i="1"/>
  <c r="B18" i="1"/>
  <c r="B17" i="1"/>
  <c r="B16" i="1"/>
  <c r="B15" i="1"/>
  <c r="B14" i="1"/>
  <c r="B13" i="1"/>
  <c r="B12" i="1"/>
  <c r="B11" i="1"/>
  <c r="N10" i="1"/>
  <c r="N7" i="1" s="1"/>
  <c r="N5" i="1" s="1"/>
  <c r="M10" i="1"/>
  <c r="L10" i="1"/>
  <c r="L7" i="1" s="1"/>
  <c r="K10" i="1"/>
  <c r="K7" i="1" s="1"/>
  <c r="K5" i="1" s="1"/>
  <c r="J10" i="1"/>
  <c r="J7" i="1" s="1"/>
  <c r="I10" i="1"/>
  <c r="H10" i="1"/>
  <c r="H7" i="1" s="1"/>
  <c r="H5" i="1" s="1"/>
  <c r="G10" i="1"/>
  <c r="G7" i="1" s="1"/>
  <c r="F10" i="1"/>
  <c r="F7" i="1" s="1"/>
  <c r="F5" i="1" s="1"/>
  <c r="E10" i="1"/>
  <c r="D10" i="1"/>
  <c r="D7" i="1" s="1"/>
  <c r="C10" i="1"/>
  <c r="B10" i="1" s="1"/>
  <c r="B9" i="1"/>
  <c r="B8" i="1"/>
  <c r="M7" i="1"/>
  <c r="I7" i="1"/>
  <c r="I5" i="1" s="1"/>
  <c r="E7" i="1"/>
  <c r="E5" i="1" s="1"/>
  <c r="B82" i="1" l="1"/>
  <c r="B77" i="1"/>
  <c r="P77" i="1" s="1"/>
  <c r="Q77" i="1" s="1"/>
  <c r="P36" i="1"/>
  <c r="B57" i="1"/>
  <c r="J74" i="1"/>
  <c r="J5" i="1" s="1"/>
  <c r="C7" i="1"/>
  <c r="B7" i="1" s="1"/>
  <c r="B74" i="1"/>
  <c r="G5" i="1"/>
  <c r="D5" i="1"/>
  <c r="L5" i="1"/>
  <c r="C29" i="1"/>
  <c r="M74" i="1"/>
  <c r="M5" i="1" s="1"/>
  <c r="B29" i="1" l="1"/>
  <c r="C28" i="1"/>
  <c r="B28" i="1" l="1"/>
  <c r="B5" i="1" s="1"/>
  <c r="C5" i="1"/>
</calcChain>
</file>

<file path=xl/sharedStrings.xml><?xml version="1.0" encoding="utf-8"?>
<sst xmlns="http://schemas.openxmlformats.org/spreadsheetml/2006/main" count="107" uniqueCount="104">
  <si>
    <t>CALENDARIO DE LOS INGRESOS DEL EJERCICIO 2019</t>
  </si>
  <si>
    <t>CONCEPTO</t>
  </si>
  <si>
    <t>LEY DE INGRESOS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</si>
  <si>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</si>
  <si>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</si>
  <si>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</si>
  <si>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</si>
  <si>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</si>
  <si>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</si>
  <si>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</si>
  <si>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</si>
  <si>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</si>
  <si>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</si>
  <si>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</si>
  <si>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</si>
  <si>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LEY DE INGRESOS</t>
  </si>
  <si>
    <t>IMPUESTOS</t>
  </si>
  <si>
    <t>IMPUESTOS SOBRE LOS INGRESOS</t>
  </si>
  <si>
    <t>IMPUESTO S/RIFAS APUESTAS JUEGOS PERMITIDOS Y CONC</t>
  </si>
  <si>
    <t>IMPUESTOS S/PATRIMONIO</t>
  </si>
  <si>
    <t>ADQUISICIÓN DE BIENES MUEBLES</t>
  </si>
  <si>
    <t>TENENCIA ESTATAL</t>
  </si>
  <si>
    <t>IMPUESTO SOBRE PRODUCCION, EL CONSUMO Y TRANSACCIO</t>
  </si>
  <si>
    <t>IMP. S/HOSPEDAJE</t>
  </si>
  <si>
    <t>IMPUESTO SOBRE NÓMINA Y ASIMILABLES</t>
  </si>
  <si>
    <t>ok</t>
  </si>
  <si>
    <t>IMPUESTO SOBRE NÓMINA</t>
  </si>
  <si>
    <t>IMPUESTOS ECOLÓGICOS</t>
  </si>
  <si>
    <t>REMEDIACIÓN AMBIENTAL EN LA EXTRACCIÓN DE MATERIAL</t>
  </si>
  <si>
    <t>EMISIÓN DE GASES A LA ATMÓSFERA</t>
  </si>
  <si>
    <t>DEPOSITO O ALMACENAMIENTO DE RESIDUOS</t>
  </si>
  <si>
    <t>EMISIÓN DE CONTAMINANTES AL SUELO, SUBSUELO Y AGUA</t>
  </si>
  <si>
    <t>ACCESORIOS DE IMPUESTOS</t>
  </si>
  <si>
    <t>OTROS IMPUESTOS</t>
  </si>
  <si>
    <t>IMPUESTO ADICIONAL PARA LA INFRAESTRUCTURA</t>
  </si>
  <si>
    <t>IMPUESTO PARA LA UNIVERSIDAD AUTÓNOMA DE ZACATECAS</t>
  </si>
  <si>
    <t>CONTRIBUCIONES DE MEJORAS POR OBRAS PUBLICAS</t>
  </si>
  <si>
    <t>EJERCICIO FISCAL DE APERTURA 2019</t>
  </si>
  <si>
    <t>TOTAL DERECHOS</t>
  </si>
  <si>
    <t>DERECHOS POR LA PRESTACIÓN DE SERVIVCIOS</t>
  </si>
  <si>
    <t>SERVICIOS DE LA SECRETARIA GENERAL DE GOBIERNO</t>
  </si>
  <si>
    <t>SERVICIOS DE LA COORDINACIÓN GENERAL JURIDICA</t>
  </si>
  <si>
    <t>SERVICIOS DE LA SECRETARIA DE FINANZAS</t>
  </si>
  <si>
    <t>PLACAS</t>
  </si>
  <si>
    <t>CONTROL VEHICULAR</t>
  </si>
  <si>
    <t>CATASTRO</t>
  </si>
  <si>
    <t>REG PÚBLICO</t>
  </si>
  <si>
    <t>ALCHOLES</t>
  </si>
  <si>
    <t>SERVICIOS DE LA SECRETARÍA DE OBRAS PÚBLICAS</t>
  </si>
  <si>
    <t>SERVICIOS DE LA SECRETARÍA DE LA FUNCIÓN PÚBLICA</t>
  </si>
  <si>
    <t>SERVICIOS DE LA SECRETARÍA DE EDUCACIÓN</t>
  </si>
  <si>
    <t>SERVICIOS DE LA SECRETARÍA DEL AGUA Y MEDIO AMBIEN</t>
  </si>
  <si>
    <t>SERVICIOS DE LA SECRETARIA DE SEGURIDAD PUBLICA</t>
  </si>
  <si>
    <t xml:space="preserve">SERVICIOS OTORG POR ORG DESCENT INTEG DE LA ADMÓN </t>
  </si>
  <si>
    <t>ACCESORIOS DE DERECHOS</t>
  </si>
  <si>
    <t>OTROS DERECHOS</t>
  </si>
  <si>
    <t>PRODUCTOS</t>
  </si>
  <si>
    <t>ARRENDAMIENTO DE BIENES INMUEBLES</t>
  </si>
  <si>
    <t>ARRENDAMIENTO PALACIO DE CONVENCIONES</t>
  </si>
  <si>
    <t>CONCESIÓN DE LA TIROLESA</t>
  </si>
  <si>
    <t>ADJUDICACIÓN DE BIENES INMUEBLES</t>
  </si>
  <si>
    <t>ARRENDAMIENTO CENTRO PLATERO</t>
  </si>
  <si>
    <t>CONTRAPREST POR EXPLOTACION DE CONCESION</t>
  </si>
  <si>
    <t>RECUPERACIÓNES DE MAQUINARIA PESADA</t>
  </si>
  <si>
    <t>CAPITALES Y VALORES DEL ESTADO</t>
  </si>
  <si>
    <t>PATROCINIOS</t>
  </si>
  <si>
    <t>OTROS PRODUCTOS</t>
  </si>
  <si>
    <t>APROVECHAMIENTOS</t>
  </si>
  <si>
    <t>MULTAS</t>
  </si>
  <si>
    <t>INDEMNIZACIONES</t>
  </si>
  <si>
    <t>REINTEGROS</t>
  </si>
  <si>
    <t>ACCESORIOS DE APROVECHAMIENTOS</t>
  </si>
  <si>
    <t>OTROS APROVECHAMIENTOS</t>
  </si>
  <si>
    <t>PARTICIPACIONES</t>
  </si>
  <si>
    <t>PARTICIPACION ESTIMADA</t>
  </si>
  <si>
    <t>FONDO DE FOMENTO MUNICIPAL</t>
  </si>
  <si>
    <t>IMPUESTO ESPECIAL SOBRE PRODUCCIÓN Y SERVICIOS (IE</t>
  </si>
  <si>
    <t>FONDO DE FISCALIZACIÓN</t>
  </si>
  <si>
    <t>FONDO DE COMPENSACIÓN 10 ENTIDADES MENOS PIB</t>
  </si>
  <si>
    <t>IEPS O ONCEAVOS VENTA ADICIONAL DIESEL GASOLINA</t>
  </si>
  <si>
    <t>FONDO DE COMPENSACIÓN ISAN</t>
  </si>
  <si>
    <t>FONDO DE COMPENSACION REPECOS E INTERMEDIOS</t>
  </si>
  <si>
    <t>FONDO IMPUESTO SOBRE LA RENTA</t>
  </si>
  <si>
    <t>INCENTIVOS IMPUESTO SOBRE AUTOMOVILES NUEVOS</t>
  </si>
  <si>
    <t>APORTACIONES</t>
  </si>
  <si>
    <t>FONDO DE APORT PARA NOMINA EDUCATIVA Y GASTO OPERA</t>
  </si>
  <si>
    <t>FDO.APORT P SERV SALUD.Y ASIS.</t>
  </si>
  <si>
    <t>FDO. DE APORT P INFRA.SOCIAL</t>
  </si>
  <si>
    <t>FONDO APORT P FORTAL DE LOS MPIOS</t>
  </si>
  <si>
    <t>FONDO DE APORTACIONES MULTIPLES</t>
  </si>
  <si>
    <t>FONDO APORT P EDUC TEC.ADULTOS</t>
  </si>
  <si>
    <t>FONDO APORT. P SEGURIDAD PUBLICA</t>
  </si>
  <si>
    <t>FONDO DE APORTAC. P ENTIDEDES FEDERATIVAS</t>
  </si>
  <si>
    <t>CONVENIOS</t>
  </si>
  <si>
    <t>APORT. FEDERALES REGULARIZABLES</t>
  </si>
  <si>
    <t>APORTAC. FED. NO REGULARIZABLES</t>
  </si>
  <si>
    <t>INGRESOS COORDINADOS</t>
  </si>
  <si>
    <t>FISCALIZACIÓN CONCURRENTE</t>
  </si>
  <si>
    <t>MULTAS FEDERALES NO FISCALES</t>
  </si>
  <si>
    <t>CONTROL DE OBLIGACIONES</t>
  </si>
  <si>
    <t>IMPUESTO SOBRE GANANCIA POR LA ENAJENACION DE  BIE</t>
  </si>
  <si>
    <t>REGIMEN DE INCORPORACION FISCAL</t>
  </si>
  <si>
    <t>CREDITOS FISCALES</t>
  </si>
  <si>
    <t>INTERESES GANADOS DE 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</si>
</sst>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 wrapText="1"/>
    </xf>
    <xf numFmtId="0" fontId="4" fillId="3" borderId="0" xfId="0" applyFont="1" applyFill="1"/>
    <xf numFmtId="164" fontId="4" fillId="3" borderId="0" xfId="0" applyNumberFormat="1" applyFont="1" applyFill="1" applyAlignment="1">
      <alignment horizontal="center"/>
    </xf>
    <xf numFmtId="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left" indent="2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left" indent="2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4" fontId="4" fillId="3" borderId="0" xfId="0" applyNumberFormat="1" applyFont="1" applyFill="1"/>
    <xf numFmtId="4" fontId="6" fillId="0" borderId="0" xfId="0" applyNumberFormat="1" applyFont="1" applyAlignment="1">
      <alignment horizontal="left" indent="10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4" fontId="5" fillId="0" borderId="0" xfId="0" applyNumberFormat="1" applyFont="1" applyFill="1" applyAlignment="1">
      <alignment horizontal="left" indent="2"/>
    </xf>
    <xf numFmtId="43" fontId="0" fillId="0" borderId="0" xfId="1" applyFont="1"/>
    <xf numFmtId="4" fontId="4" fillId="4" borderId="0" xfId="0" applyNumberFormat="1" applyFont="1" applyFill="1" applyAlignment="1"/>
    <xf numFmtId="164" fontId="4" fillId="4" borderId="0" xfId="0" applyNumberFormat="1" applyFont="1" applyFill="1" applyAlignment="1">
      <alignment horizontal="center"/>
    </xf>
    <xf numFmtId="3" fontId="0" fillId="0" borderId="0" xfId="0" applyNumberForma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</cellXfs>
  <cellStyles count="12">
    <cellStyle name="Millares" xfId="1" builtinId="3"/>
    <cellStyle name="Millares 2" xfId="2"/>
    <cellStyle name="Millares 2 2" xfId="3"/>
    <cellStyle name="Millares 3" xfId="4"/>
    <cellStyle name="Millares 4" xfId="5"/>
    <cellStyle name="Normal" xfId="0" builtinId="0"/>
    <cellStyle name="Normal 2" xfId="6"/>
    <cellStyle name="Normal 2 2" xfId="7"/>
    <cellStyle name="Normal 3" xfId="8"/>
    <cellStyle name="Normal 4" xfId="9"/>
    <cellStyle name="Porcentaje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2"/>
  <sheetViews>
    <sheetView tabSelected="1" view="pageBreakPreview" zoomScale="85" zoomScaleNormal="85" zoomScaleSheetLayoutView="85" workbookViewId="0">
      <selection activeCell="L11" sqref="L11"/>
    </sheetView>
  </sheetViews>
  <sheetFormatPr baseColWidth="10" defaultRowHeight="12.75" x14ac:dyDescent="0.2"/>
  <cols>
    <col min="1" max="1" width="71.5703125" customWidth="1"/>
    <col min="2" max="2" width="22.5703125" style="15" bestFit="1" customWidth="1"/>
    <col min="3" max="14" width="13.28515625" style="15" bestFit="1" customWidth="1"/>
    <col min="15" max="15" width="16.7109375" bestFit="1" customWidth="1"/>
    <col min="17" max="17" width="13.140625" bestFit="1" customWidth="1"/>
  </cols>
  <sheetData>
    <row r="1" spans="1:1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8" x14ac:dyDescent="0.25">
      <c r="A2" s="2" t="s">
        <v>0</v>
      </c>
      <c r="B2" s="3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6" ht="11.25" customHeight="1" x14ac:dyDescent="0.25">
      <c r="A3" s="2"/>
      <c r="B3" s="3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6" s="6" customFormat="1" x14ac:dyDescent="0.2">
      <c r="A4" s="3" t="s">
        <v>1</v>
      </c>
      <c r="B4" s="5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6" s="6" customFormat="1" x14ac:dyDescent="0.2">
      <c r="A5" s="7" t="s">
        <v>15</v>
      </c>
      <c r="B5" s="8">
        <f t="shared" ref="B5:N5" si="0">+B7+B26+B28+B46+B57+B63+B74+B83+B86+B93</f>
        <v>29833418917</v>
      </c>
      <c r="C5" s="8">
        <f t="shared" si="0"/>
        <v>3082114270.1658516</v>
      </c>
      <c r="D5" s="8">
        <f t="shared" si="0"/>
        <v>2385504796.3975077</v>
      </c>
      <c r="E5" s="8">
        <f t="shared" si="0"/>
        <v>2137015522.682133</v>
      </c>
      <c r="F5" s="8">
        <f t="shared" si="0"/>
        <v>2280951480.1247473</v>
      </c>
      <c r="G5" s="8">
        <f t="shared" si="0"/>
        <v>2282088010.459271</v>
      </c>
      <c r="H5" s="8">
        <f t="shared" si="0"/>
        <v>2418014977.9537163</v>
      </c>
      <c r="I5" s="8">
        <f t="shared" si="0"/>
        <v>2449929156.3510337</v>
      </c>
      <c r="J5" s="8">
        <f t="shared" si="0"/>
        <v>2060237880.1629379</v>
      </c>
      <c r="K5" s="8">
        <f t="shared" si="0"/>
        <v>2124295491.7887468</v>
      </c>
      <c r="L5" s="8">
        <f t="shared" si="0"/>
        <v>2106711851.2374845</v>
      </c>
      <c r="M5" s="8">
        <f t="shared" si="0"/>
        <v>2185036438.6297174</v>
      </c>
      <c r="N5" s="8">
        <f t="shared" si="0"/>
        <v>4321519041.0468531</v>
      </c>
    </row>
    <row r="6" spans="1:16" s="6" customFormat="1" x14ac:dyDescent="0.2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6" customFormat="1" x14ac:dyDescent="0.2">
      <c r="A7" s="9" t="s">
        <v>16</v>
      </c>
      <c r="B7" s="10">
        <f t="shared" ref="B7:B76" si="1">SUM(C7:N7)</f>
        <v>2324528463</v>
      </c>
      <c r="C7" s="10">
        <f t="shared" ref="C7:N7" si="2">+C8+C10+C13+C15+C17+C22+C23</f>
        <v>210761720</v>
      </c>
      <c r="D7" s="10">
        <f t="shared" si="2"/>
        <v>113778354</v>
      </c>
      <c r="E7" s="10">
        <f t="shared" si="2"/>
        <v>98087469</v>
      </c>
      <c r="F7" s="10">
        <f t="shared" si="2"/>
        <v>83614830</v>
      </c>
      <c r="G7" s="10">
        <f t="shared" si="2"/>
        <v>74974505</v>
      </c>
      <c r="H7" s="10">
        <f t="shared" si="2"/>
        <v>103779885</v>
      </c>
      <c r="I7" s="10">
        <f t="shared" si="2"/>
        <v>68795426</v>
      </c>
      <c r="J7" s="10">
        <f t="shared" si="2"/>
        <v>64806268</v>
      </c>
      <c r="K7" s="10">
        <f t="shared" si="2"/>
        <v>88042206</v>
      </c>
      <c r="L7" s="10">
        <f t="shared" si="2"/>
        <v>75446582</v>
      </c>
      <c r="M7" s="10">
        <f t="shared" si="2"/>
        <v>67777679</v>
      </c>
      <c r="N7" s="10">
        <f t="shared" si="2"/>
        <v>1274663539</v>
      </c>
    </row>
    <row r="8" spans="1:16" x14ac:dyDescent="0.2">
      <c r="A8" s="11" t="s">
        <v>17</v>
      </c>
      <c r="B8" s="12">
        <f t="shared" si="1"/>
        <v>823150</v>
      </c>
      <c r="C8" s="12">
        <v>307</v>
      </c>
      <c r="D8" s="12">
        <v>303</v>
      </c>
      <c r="E8" s="12">
        <v>47665</v>
      </c>
      <c r="F8" s="12">
        <v>102263</v>
      </c>
      <c r="G8" s="12">
        <v>15842</v>
      </c>
      <c r="H8" s="12">
        <v>64767</v>
      </c>
      <c r="I8" s="12">
        <v>64296</v>
      </c>
      <c r="J8" s="12">
        <v>61822</v>
      </c>
      <c r="K8" s="12">
        <v>55758</v>
      </c>
      <c r="L8" s="12">
        <v>242570</v>
      </c>
      <c r="M8" s="12">
        <v>93114</v>
      </c>
      <c r="N8" s="12">
        <v>74443</v>
      </c>
    </row>
    <row r="9" spans="1:16" x14ac:dyDescent="0.2">
      <c r="A9" s="13" t="s">
        <v>18</v>
      </c>
      <c r="B9" s="14">
        <f t="shared" si="1"/>
        <v>823150</v>
      </c>
      <c r="C9" s="15">
        <v>307</v>
      </c>
      <c r="D9" s="15">
        <v>303</v>
      </c>
      <c r="E9" s="15">
        <v>47665</v>
      </c>
      <c r="F9" s="15">
        <v>102263</v>
      </c>
      <c r="G9" s="15">
        <v>15842</v>
      </c>
      <c r="H9" s="15">
        <v>64767</v>
      </c>
      <c r="I9" s="15">
        <v>64296</v>
      </c>
      <c r="J9" s="15">
        <v>61822</v>
      </c>
      <c r="K9" s="15">
        <v>55758</v>
      </c>
      <c r="L9" s="15">
        <v>242570</v>
      </c>
      <c r="M9" s="15">
        <v>93114</v>
      </c>
      <c r="N9" s="15">
        <v>74443</v>
      </c>
    </row>
    <row r="10" spans="1:16" x14ac:dyDescent="0.2">
      <c r="A10" s="11" t="s">
        <v>19</v>
      </c>
      <c r="B10" s="12">
        <f t="shared" si="1"/>
        <v>37169510</v>
      </c>
      <c r="C10" s="12">
        <f>+C11+C12</f>
        <v>8725958</v>
      </c>
      <c r="D10" s="12">
        <f t="shared" ref="D10:N10" si="3">+D11+D12</f>
        <v>4185599</v>
      </c>
      <c r="E10" s="12">
        <f t="shared" si="3"/>
        <v>3173883</v>
      </c>
      <c r="F10" s="12">
        <f t="shared" si="3"/>
        <v>2972204</v>
      </c>
      <c r="G10" s="12">
        <f t="shared" si="3"/>
        <v>2756843</v>
      </c>
      <c r="H10" s="12">
        <f t="shared" si="3"/>
        <v>2397435</v>
      </c>
      <c r="I10" s="12">
        <f t="shared" si="3"/>
        <v>2232995</v>
      </c>
      <c r="J10" s="12">
        <f t="shared" si="3"/>
        <v>2465546</v>
      </c>
      <c r="K10" s="12">
        <f t="shared" si="3"/>
        <v>2297470</v>
      </c>
      <c r="L10" s="12">
        <f t="shared" si="3"/>
        <v>2500713</v>
      </c>
      <c r="M10" s="12">
        <f t="shared" si="3"/>
        <v>1973292</v>
      </c>
      <c r="N10" s="12">
        <f t="shared" si="3"/>
        <v>1487572</v>
      </c>
    </row>
    <row r="11" spans="1:16" s="6" customFormat="1" x14ac:dyDescent="0.2">
      <c r="A11" s="16" t="s">
        <v>20</v>
      </c>
      <c r="B11" s="17">
        <f t="shared" si="1"/>
        <v>32169510</v>
      </c>
      <c r="C11" s="18">
        <v>7205161</v>
      </c>
      <c r="D11" s="18">
        <v>3551005</v>
      </c>
      <c r="E11" s="18">
        <v>2847115</v>
      </c>
      <c r="F11" s="18">
        <v>2687660</v>
      </c>
      <c r="G11" s="18">
        <v>2501235</v>
      </c>
      <c r="H11" s="18">
        <v>2197095</v>
      </c>
      <c r="I11" s="18">
        <v>2098320</v>
      </c>
      <c r="J11" s="18">
        <v>2284471</v>
      </c>
      <c r="K11" s="18">
        <v>1951943</v>
      </c>
      <c r="L11" s="18">
        <v>1958970</v>
      </c>
      <c r="M11" s="18">
        <v>1640307</v>
      </c>
      <c r="N11" s="18">
        <v>1246228</v>
      </c>
    </row>
    <row r="12" spans="1:16" s="6" customFormat="1" x14ac:dyDescent="0.2">
      <c r="A12" s="16" t="s">
        <v>21</v>
      </c>
      <c r="B12" s="17">
        <f t="shared" si="1"/>
        <v>5000000</v>
      </c>
      <c r="C12" s="18">
        <v>1520797</v>
      </c>
      <c r="D12" s="18">
        <v>634594</v>
      </c>
      <c r="E12" s="18">
        <v>326768</v>
      </c>
      <c r="F12" s="18">
        <v>284544</v>
      </c>
      <c r="G12" s="18">
        <v>255608</v>
      </c>
      <c r="H12" s="18">
        <v>200340</v>
      </c>
      <c r="I12" s="18">
        <v>134675</v>
      </c>
      <c r="J12" s="18">
        <v>181075</v>
      </c>
      <c r="K12" s="18">
        <v>345527</v>
      </c>
      <c r="L12" s="18">
        <v>541743</v>
      </c>
      <c r="M12" s="18">
        <v>332985</v>
      </c>
      <c r="N12" s="18">
        <v>241344</v>
      </c>
    </row>
    <row r="13" spans="1:16" x14ac:dyDescent="0.2">
      <c r="A13" s="11" t="s">
        <v>22</v>
      </c>
      <c r="B13" s="12">
        <f t="shared" si="1"/>
        <v>12438697</v>
      </c>
      <c r="C13" s="12">
        <v>2263572</v>
      </c>
      <c r="D13" s="12">
        <v>204869</v>
      </c>
      <c r="E13" s="12">
        <v>134333</v>
      </c>
      <c r="F13" s="12">
        <v>2564175</v>
      </c>
      <c r="G13" s="12">
        <v>157254</v>
      </c>
      <c r="H13" s="12">
        <v>96470</v>
      </c>
      <c r="I13" s="12">
        <v>2550582</v>
      </c>
      <c r="J13" s="12">
        <v>629159</v>
      </c>
      <c r="K13" s="12">
        <v>110550</v>
      </c>
      <c r="L13" s="12">
        <v>3481939</v>
      </c>
      <c r="M13" s="12">
        <v>191691</v>
      </c>
      <c r="N13" s="12">
        <v>54103</v>
      </c>
    </row>
    <row r="14" spans="1:16" x14ac:dyDescent="0.2">
      <c r="A14" s="13" t="s">
        <v>23</v>
      </c>
      <c r="B14" s="14">
        <f t="shared" si="1"/>
        <v>12438697</v>
      </c>
      <c r="C14" s="15">
        <v>2263572</v>
      </c>
      <c r="D14" s="15">
        <v>204869</v>
      </c>
      <c r="E14" s="15">
        <v>134333</v>
      </c>
      <c r="F14" s="15">
        <v>2564175</v>
      </c>
      <c r="G14" s="15">
        <v>157254</v>
      </c>
      <c r="H14" s="15">
        <v>96470</v>
      </c>
      <c r="I14" s="15">
        <v>2550582</v>
      </c>
      <c r="J14" s="15">
        <v>629159</v>
      </c>
      <c r="K14" s="15">
        <v>110550</v>
      </c>
      <c r="L14" s="15">
        <v>3481939</v>
      </c>
      <c r="M14" s="15">
        <v>191691</v>
      </c>
      <c r="N14" s="15">
        <v>54103</v>
      </c>
    </row>
    <row r="15" spans="1:16" x14ac:dyDescent="0.2">
      <c r="A15" s="11" t="s">
        <v>24</v>
      </c>
      <c r="B15" s="12">
        <f t="shared" si="1"/>
        <v>703372560</v>
      </c>
      <c r="C15" s="12">
        <v>70047044</v>
      </c>
      <c r="D15" s="12">
        <v>54911387</v>
      </c>
      <c r="E15" s="12">
        <v>54773070</v>
      </c>
      <c r="F15" s="12">
        <v>55069999</v>
      </c>
      <c r="G15" s="12">
        <v>54268031</v>
      </c>
      <c r="H15" s="12">
        <v>83283897</v>
      </c>
      <c r="I15" s="12">
        <v>50205574</v>
      </c>
      <c r="J15" s="12">
        <v>48006095</v>
      </c>
      <c r="K15" s="12">
        <v>69542108</v>
      </c>
      <c r="L15" s="12">
        <v>53093071</v>
      </c>
      <c r="M15" s="12">
        <v>52725822</v>
      </c>
      <c r="N15" s="12">
        <v>57446462</v>
      </c>
      <c r="O15" t="s">
        <v>25</v>
      </c>
      <c r="P15" s="19"/>
    </row>
    <row r="16" spans="1:16" x14ac:dyDescent="0.2">
      <c r="A16" s="13" t="s">
        <v>26</v>
      </c>
      <c r="B16" s="14">
        <f t="shared" si="1"/>
        <v>703372560</v>
      </c>
      <c r="C16" s="15">
        <v>70047044</v>
      </c>
      <c r="D16" s="15">
        <v>54911387</v>
      </c>
      <c r="E16" s="15">
        <v>54773070</v>
      </c>
      <c r="F16" s="15">
        <v>55069999</v>
      </c>
      <c r="G16" s="15">
        <v>54268031</v>
      </c>
      <c r="H16" s="15">
        <v>83283897</v>
      </c>
      <c r="I16" s="15">
        <v>50205574</v>
      </c>
      <c r="J16" s="15">
        <v>48006095</v>
      </c>
      <c r="K16" s="15">
        <v>69542108</v>
      </c>
      <c r="L16" s="15">
        <v>53093071</v>
      </c>
      <c r="M16" s="15">
        <v>52725822</v>
      </c>
      <c r="N16" s="15">
        <v>57446462</v>
      </c>
    </row>
    <row r="17" spans="1:16" x14ac:dyDescent="0.2">
      <c r="A17" s="11" t="s">
        <v>27</v>
      </c>
      <c r="B17" s="12">
        <f t="shared" si="1"/>
        <v>1230000000</v>
      </c>
      <c r="C17" s="12">
        <v>2300000</v>
      </c>
      <c r="D17" s="12">
        <v>2300000</v>
      </c>
      <c r="E17" s="12">
        <v>2300000</v>
      </c>
      <c r="F17" s="12">
        <v>2300000</v>
      </c>
      <c r="G17" s="12">
        <v>2300000</v>
      </c>
      <c r="H17" s="12">
        <v>2300000</v>
      </c>
      <c r="I17" s="12">
        <v>2300000</v>
      </c>
      <c r="J17" s="12">
        <v>2300000</v>
      </c>
      <c r="K17" s="12">
        <v>2300000</v>
      </c>
      <c r="L17" s="12">
        <v>2300000</v>
      </c>
      <c r="M17" s="12">
        <v>2300000</v>
      </c>
      <c r="N17" s="12">
        <v>1204700000</v>
      </c>
    </row>
    <row r="18" spans="1:16" x14ac:dyDescent="0.2">
      <c r="A18" s="13" t="s">
        <v>28</v>
      </c>
      <c r="B18" s="14">
        <f t="shared" si="1"/>
        <v>400000000</v>
      </c>
      <c r="C18" s="15">
        <v>1691</v>
      </c>
      <c r="D18" s="15">
        <v>2450</v>
      </c>
      <c r="E18" s="15">
        <v>1419</v>
      </c>
      <c r="F18" s="15">
        <v>1330</v>
      </c>
      <c r="G18" s="15">
        <v>1935</v>
      </c>
      <c r="H18" s="15">
        <v>913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399990262</v>
      </c>
    </row>
    <row r="19" spans="1:16" x14ac:dyDescent="0.2">
      <c r="A19" s="13" t="s">
        <v>29</v>
      </c>
      <c r="B19" s="14">
        <f t="shared" si="1"/>
        <v>130000000</v>
      </c>
      <c r="C19" s="15">
        <v>150205</v>
      </c>
      <c r="D19" s="15">
        <v>167987</v>
      </c>
      <c r="E19" s="15">
        <v>165979</v>
      </c>
      <c r="F19" s="15">
        <v>162357</v>
      </c>
      <c r="G19" s="15">
        <v>176013</v>
      </c>
      <c r="H19" s="15">
        <v>165688</v>
      </c>
      <c r="I19" s="15">
        <v>143775</v>
      </c>
      <c r="J19" s="15">
        <v>161365</v>
      </c>
      <c r="K19" s="15">
        <v>113203</v>
      </c>
      <c r="L19" s="15">
        <v>112564</v>
      </c>
      <c r="M19" s="15">
        <v>157133</v>
      </c>
      <c r="N19" s="15">
        <v>128323731</v>
      </c>
    </row>
    <row r="20" spans="1:16" x14ac:dyDescent="0.2">
      <c r="A20" s="13" t="s">
        <v>30</v>
      </c>
      <c r="B20" s="14">
        <f t="shared" si="1"/>
        <v>200000000</v>
      </c>
      <c r="C20" s="15">
        <v>2114730</v>
      </c>
      <c r="D20" s="15">
        <v>2063105</v>
      </c>
      <c r="E20" s="15">
        <v>2059608</v>
      </c>
      <c r="F20" s="15">
        <v>2065769</v>
      </c>
      <c r="G20" s="15">
        <v>2050591</v>
      </c>
      <c r="H20" s="15">
        <v>2054270</v>
      </c>
      <c r="I20" s="15">
        <v>2131961</v>
      </c>
      <c r="J20" s="15">
        <v>2119513</v>
      </c>
      <c r="K20" s="15">
        <v>2177721</v>
      </c>
      <c r="L20" s="15">
        <v>2148493</v>
      </c>
      <c r="M20" s="15">
        <v>2133859</v>
      </c>
      <c r="N20" s="15">
        <v>176880380</v>
      </c>
    </row>
    <row r="21" spans="1:16" x14ac:dyDescent="0.2">
      <c r="A21" s="13" t="s">
        <v>31</v>
      </c>
      <c r="B21" s="14">
        <f t="shared" si="1"/>
        <v>500000000</v>
      </c>
      <c r="C21" s="15">
        <v>33374</v>
      </c>
      <c r="D21" s="15">
        <v>66458</v>
      </c>
      <c r="E21" s="15">
        <v>72994</v>
      </c>
      <c r="F21" s="15">
        <v>70544</v>
      </c>
      <c r="G21" s="15">
        <v>71461</v>
      </c>
      <c r="H21" s="15">
        <v>79129</v>
      </c>
      <c r="I21" s="15">
        <v>24264</v>
      </c>
      <c r="J21" s="15">
        <v>19122</v>
      </c>
      <c r="K21" s="15">
        <v>9076</v>
      </c>
      <c r="L21" s="15">
        <v>38943</v>
      </c>
      <c r="M21" s="15">
        <v>9008</v>
      </c>
      <c r="N21" s="15">
        <v>499505627</v>
      </c>
    </row>
    <row r="22" spans="1:16" x14ac:dyDescent="0.2">
      <c r="A22" s="11" t="s">
        <v>32</v>
      </c>
      <c r="B22" s="12">
        <f t="shared" si="1"/>
        <v>2107124</v>
      </c>
      <c r="C22" s="12">
        <v>318695</v>
      </c>
      <c r="D22" s="12">
        <v>268287</v>
      </c>
      <c r="E22" s="12">
        <v>179002</v>
      </c>
      <c r="F22" s="12">
        <v>184418</v>
      </c>
      <c r="G22" s="12">
        <v>140883</v>
      </c>
      <c r="H22" s="12">
        <v>108291</v>
      </c>
      <c r="I22" s="12">
        <v>112071</v>
      </c>
      <c r="J22" s="12">
        <v>73542</v>
      </c>
      <c r="K22" s="12">
        <v>168456</v>
      </c>
      <c r="L22" s="12">
        <v>236332</v>
      </c>
      <c r="M22" s="12">
        <v>171752</v>
      </c>
      <c r="N22" s="12">
        <v>145395</v>
      </c>
    </row>
    <row r="23" spans="1:16" x14ac:dyDescent="0.2">
      <c r="A23" s="11" t="s">
        <v>33</v>
      </c>
      <c r="B23" s="12">
        <f t="shared" si="1"/>
        <v>338617422</v>
      </c>
      <c r="C23" s="12">
        <f>+C24+C25</f>
        <v>127106144</v>
      </c>
      <c r="D23" s="12">
        <f t="shared" ref="D23:N23" si="4">+D24+D25</f>
        <v>51907909</v>
      </c>
      <c r="E23" s="12">
        <f t="shared" si="4"/>
        <v>37479516</v>
      </c>
      <c r="F23" s="12">
        <f t="shared" si="4"/>
        <v>20421771</v>
      </c>
      <c r="G23" s="12">
        <f t="shared" si="4"/>
        <v>15335652</v>
      </c>
      <c r="H23" s="12">
        <f t="shared" si="4"/>
        <v>15529025</v>
      </c>
      <c r="I23" s="12">
        <f t="shared" si="4"/>
        <v>11329908</v>
      </c>
      <c r="J23" s="12">
        <f t="shared" si="4"/>
        <v>11270104</v>
      </c>
      <c r="K23" s="12">
        <f t="shared" si="4"/>
        <v>13567864</v>
      </c>
      <c r="L23" s="12">
        <f t="shared" si="4"/>
        <v>13591957</v>
      </c>
      <c r="M23" s="12">
        <f t="shared" si="4"/>
        <v>10322008</v>
      </c>
      <c r="N23" s="12">
        <f t="shared" si="4"/>
        <v>10755564</v>
      </c>
    </row>
    <row r="24" spans="1:16" x14ac:dyDescent="0.2">
      <c r="A24" s="16" t="s">
        <v>34</v>
      </c>
      <c r="B24" s="14">
        <f t="shared" si="1"/>
        <v>179657603</v>
      </c>
      <c r="C24" s="15">
        <v>90164480</v>
      </c>
      <c r="D24" s="15">
        <v>34939886</v>
      </c>
      <c r="E24" s="15">
        <v>24017335</v>
      </c>
      <c r="F24" s="15">
        <v>9110272</v>
      </c>
      <c r="G24" s="15">
        <v>4730690</v>
      </c>
      <c r="H24" s="15">
        <v>3178885</v>
      </c>
      <c r="I24" s="15">
        <v>2043310</v>
      </c>
      <c r="J24" s="15">
        <v>2284146</v>
      </c>
      <c r="K24" s="15">
        <v>2416026</v>
      </c>
      <c r="L24" s="15">
        <v>2772809</v>
      </c>
      <c r="M24" s="15">
        <v>2117802</v>
      </c>
      <c r="N24" s="15">
        <v>1881962</v>
      </c>
      <c r="O24" s="15">
        <v>179657603</v>
      </c>
      <c r="P24" s="19">
        <f>+O24-B24</f>
        <v>0</v>
      </c>
    </row>
    <row r="25" spans="1:16" x14ac:dyDescent="0.2">
      <c r="A25" s="16" t="s">
        <v>35</v>
      </c>
      <c r="B25" s="14">
        <f t="shared" si="1"/>
        <v>158959819</v>
      </c>
      <c r="C25" s="15">
        <v>36941664</v>
      </c>
      <c r="D25" s="15">
        <v>16968023</v>
      </c>
      <c r="E25" s="15">
        <v>13462181</v>
      </c>
      <c r="F25" s="15">
        <v>11311499</v>
      </c>
      <c r="G25" s="15">
        <v>10604962</v>
      </c>
      <c r="H25" s="15">
        <v>12350140</v>
      </c>
      <c r="I25" s="15">
        <v>9286598</v>
      </c>
      <c r="J25" s="15">
        <v>8985958</v>
      </c>
      <c r="K25" s="15">
        <v>11151838</v>
      </c>
      <c r="L25" s="15">
        <v>10819148</v>
      </c>
      <c r="M25" s="15">
        <v>8204206</v>
      </c>
      <c r="N25" s="15">
        <v>8873602</v>
      </c>
    </row>
    <row r="26" spans="1:16" x14ac:dyDescent="0.2">
      <c r="A26" s="20" t="s">
        <v>36</v>
      </c>
      <c r="B26" s="10">
        <f t="shared" si="1"/>
        <v>110000000</v>
      </c>
      <c r="C26" s="10"/>
      <c r="D26" s="10"/>
      <c r="E26" s="10">
        <v>4132515</v>
      </c>
      <c r="F26" s="10">
        <v>59781031</v>
      </c>
      <c r="G26" s="10">
        <v>6214679</v>
      </c>
      <c r="H26" s="10">
        <v>5197929</v>
      </c>
      <c r="I26" s="10">
        <v>9128614</v>
      </c>
      <c r="J26" s="10">
        <v>18222354</v>
      </c>
      <c r="K26" s="10">
        <v>7099793</v>
      </c>
      <c r="L26" s="10">
        <v>223085</v>
      </c>
      <c r="M26" s="10">
        <v>0</v>
      </c>
      <c r="N26" s="10">
        <v>0</v>
      </c>
    </row>
    <row r="27" spans="1:16" x14ac:dyDescent="0.2">
      <c r="A27" s="16" t="s">
        <v>37</v>
      </c>
      <c r="B27" s="14">
        <f t="shared" si="1"/>
        <v>110000000</v>
      </c>
      <c r="C27" s="15">
        <v>0</v>
      </c>
      <c r="D27" s="15">
        <v>0</v>
      </c>
      <c r="E27" s="15">
        <v>4132515</v>
      </c>
      <c r="F27" s="15">
        <v>59781031</v>
      </c>
      <c r="G27" s="15">
        <v>6214679</v>
      </c>
      <c r="H27" s="15">
        <v>5197929</v>
      </c>
      <c r="I27" s="15">
        <v>9128614</v>
      </c>
      <c r="J27" s="15">
        <v>18222354</v>
      </c>
      <c r="K27" s="15">
        <v>7099793</v>
      </c>
      <c r="L27" s="15">
        <v>223085</v>
      </c>
    </row>
    <row r="28" spans="1:16" x14ac:dyDescent="0.2">
      <c r="A28" s="20" t="s">
        <v>38</v>
      </c>
      <c r="B28" s="10">
        <f t="shared" si="1"/>
        <v>797093011</v>
      </c>
      <c r="C28" s="10">
        <f t="shared" ref="C28:N28" si="5">+C29+C44+C45</f>
        <v>231266028</v>
      </c>
      <c r="D28" s="10">
        <f t="shared" si="5"/>
        <v>89984149</v>
      </c>
      <c r="E28" s="10">
        <f t="shared" si="5"/>
        <v>65255094</v>
      </c>
      <c r="F28" s="10">
        <f t="shared" si="5"/>
        <v>52792321</v>
      </c>
      <c r="G28" s="10">
        <f t="shared" si="5"/>
        <v>52912396</v>
      </c>
      <c r="H28" s="10">
        <f t="shared" si="5"/>
        <v>47467526</v>
      </c>
      <c r="I28" s="10">
        <f t="shared" si="5"/>
        <v>43193124</v>
      </c>
      <c r="J28" s="10">
        <f t="shared" si="5"/>
        <v>43556818</v>
      </c>
      <c r="K28" s="10">
        <f t="shared" si="5"/>
        <v>46439569</v>
      </c>
      <c r="L28" s="10">
        <f t="shared" si="5"/>
        <v>55023226</v>
      </c>
      <c r="M28" s="10">
        <f t="shared" si="5"/>
        <v>32158133</v>
      </c>
      <c r="N28" s="10">
        <f t="shared" si="5"/>
        <v>37044627</v>
      </c>
    </row>
    <row r="29" spans="1:16" s="6" customFormat="1" x14ac:dyDescent="0.2">
      <c r="A29" s="11" t="s">
        <v>39</v>
      </c>
      <c r="B29" s="12">
        <f t="shared" si="1"/>
        <v>786663061</v>
      </c>
      <c r="C29" s="12">
        <f t="shared" ref="C29:N29" si="6">+C30+C31+C32+C38+C39+C40+C41+C42+C43</f>
        <v>230049662</v>
      </c>
      <c r="D29" s="12">
        <f t="shared" si="6"/>
        <v>88984143</v>
      </c>
      <c r="E29" s="12">
        <f t="shared" si="6"/>
        <v>64381497</v>
      </c>
      <c r="F29" s="12">
        <f t="shared" si="6"/>
        <v>51760943</v>
      </c>
      <c r="G29" s="12">
        <f t="shared" si="6"/>
        <v>52029109</v>
      </c>
      <c r="H29" s="12">
        <f t="shared" si="6"/>
        <v>46709893</v>
      </c>
      <c r="I29" s="12">
        <f t="shared" si="6"/>
        <v>42485367</v>
      </c>
      <c r="J29" s="12">
        <f t="shared" si="6"/>
        <v>42587934</v>
      </c>
      <c r="K29" s="12">
        <f t="shared" si="6"/>
        <v>45636046</v>
      </c>
      <c r="L29" s="12">
        <f t="shared" si="6"/>
        <v>54090029</v>
      </c>
      <c r="M29" s="12">
        <f t="shared" si="6"/>
        <v>31443008</v>
      </c>
      <c r="N29" s="12">
        <f t="shared" si="6"/>
        <v>36505430</v>
      </c>
    </row>
    <row r="30" spans="1:16" x14ac:dyDescent="0.2">
      <c r="A30" s="16" t="s">
        <v>40</v>
      </c>
      <c r="B30" s="17">
        <f t="shared" si="1"/>
        <v>1115710</v>
      </c>
      <c r="C30" s="15">
        <v>59363</v>
      </c>
      <c r="D30" s="15">
        <v>114157</v>
      </c>
      <c r="E30" s="15">
        <v>80048</v>
      </c>
      <c r="F30" s="15">
        <v>61776</v>
      </c>
      <c r="G30" s="15">
        <v>116413</v>
      </c>
      <c r="H30" s="15">
        <v>106831</v>
      </c>
      <c r="I30" s="15">
        <v>146092</v>
      </c>
      <c r="J30" s="15">
        <v>76758</v>
      </c>
      <c r="K30" s="15">
        <v>82458</v>
      </c>
      <c r="L30" s="15">
        <v>110035</v>
      </c>
      <c r="M30" s="15">
        <v>101644</v>
      </c>
      <c r="N30" s="15">
        <v>60135</v>
      </c>
    </row>
    <row r="31" spans="1:16" x14ac:dyDescent="0.2">
      <c r="A31" s="16" t="s">
        <v>41</v>
      </c>
      <c r="B31" s="14">
        <f t="shared" si="1"/>
        <v>21143115</v>
      </c>
      <c r="C31" s="15">
        <v>1521899</v>
      </c>
      <c r="D31" s="15">
        <v>2512874</v>
      </c>
      <c r="E31" s="15">
        <v>2509993</v>
      </c>
      <c r="F31" s="15">
        <v>2049983</v>
      </c>
      <c r="G31" s="15">
        <v>1466190</v>
      </c>
      <c r="H31" s="15">
        <v>2155732</v>
      </c>
      <c r="I31" s="15">
        <v>1446011</v>
      </c>
      <c r="J31" s="15">
        <v>1705858</v>
      </c>
      <c r="K31" s="15">
        <v>1498829</v>
      </c>
      <c r="L31" s="15">
        <v>1396589</v>
      </c>
      <c r="M31" s="15">
        <v>1016791</v>
      </c>
      <c r="N31" s="15">
        <v>1862366</v>
      </c>
    </row>
    <row r="32" spans="1:16" x14ac:dyDescent="0.2">
      <c r="A32" s="16" t="s">
        <v>42</v>
      </c>
      <c r="B32" s="14">
        <f>SUM(C32:N32)</f>
        <v>644342664</v>
      </c>
      <c r="C32" s="15">
        <f>+C33+C34+C35+C36+C37</f>
        <v>217637641</v>
      </c>
      <c r="D32" s="15">
        <f t="shared" ref="D32:N32" si="7">+D33+D34+D35+D36+D37</f>
        <v>75341801</v>
      </c>
      <c r="E32" s="15">
        <f t="shared" si="7"/>
        <v>53213969</v>
      </c>
      <c r="F32" s="15">
        <f t="shared" si="7"/>
        <v>38945674</v>
      </c>
      <c r="G32" s="15">
        <f t="shared" si="7"/>
        <v>38204190</v>
      </c>
      <c r="H32" s="15">
        <f t="shared" si="7"/>
        <v>35960594</v>
      </c>
      <c r="I32" s="15">
        <f t="shared" si="7"/>
        <v>29575539</v>
      </c>
      <c r="J32" s="15">
        <f t="shared" si="7"/>
        <v>27997476</v>
      </c>
      <c r="K32" s="15">
        <f t="shared" si="7"/>
        <v>35702921</v>
      </c>
      <c r="L32" s="15">
        <f t="shared" si="7"/>
        <v>43342309</v>
      </c>
      <c r="M32" s="15">
        <f t="shared" si="7"/>
        <v>20776391</v>
      </c>
      <c r="N32" s="15">
        <f t="shared" si="7"/>
        <v>27644159</v>
      </c>
      <c r="O32" t="s">
        <v>25</v>
      </c>
    </row>
    <row r="33" spans="1:18" x14ac:dyDescent="0.2">
      <c r="A33" s="21" t="s">
        <v>43</v>
      </c>
      <c r="B33" s="22">
        <v>50010097</v>
      </c>
      <c r="C33" s="23">
        <v>7201011</v>
      </c>
      <c r="D33" s="23">
        <v>5157113</v>
      </c>
      <c r="E33" s="23">
        <v>5730685</v>
      </c>
      <c r="F33" s="23">
        <v>4947446</v>
      </c>
      <c r="G33" s="23">
        <v>4353564</v>
      </c>
      <c r="H33" s="23">
        <v>3062507</v>
      </c>
      <c r="I33" s="23">
        <v>3740344</v>
      </c>
      <c r="J33" s="23">
        <v>3366408</v>
      </c>
      <c r="K33" s="23">
        <v>2756864</v>
      </c>
      <c r="L33" s="23">
        <v>3921025</v>
      </c>
      <c r="M33" s="23">
        <v>3523986</v>
      </c>
      <c r="N33" s="23">
        <v>2249144</v>
      </c>
      <c r="O33" s="24">
        <f>SUM(C33:N33)</f>
        <v>50010097</v>
      </c>
      <c r="P33" s="24">
        <f>+O33-B33</f>
        <v>0</v>
      </c>
    </row>
    <row r="34" spans="1:18" x14ac:dyDescent="0.2">
      <c r="A34" s="21" t="s">
        <v>44</v>
      </c>
      <c r="B34" s="22">
        <f>SUM(C34:N34)</f>
        <v>483804131</v>
      </c>
      <c r="C34" s="23">
        <v>195742409</v>
      </c>
      <c r="D34" s="23">
        <v>57992369</v>
      </c>
      <c r="E34" s="23">
        <v>38844384</v>
      </c>
      <c r="F34" s="23">
        <v>25023110</v>
      </c>
      <c r="G34" s="23">
        <v>25379426</v>
      </c>
      <c r="H34" s="23">
        <v>23011735</v>
      </c>
      <c r="I34" s="23">
        <v>18855511</v>
      </c>
      <c r="J34" s="23">
        <v>16682498</v>
      </c>
      <c r="K34" s="23">
        <v>24935895</v>
      </c>
      <c r="L34" s="23">
        <v>29029882</v>
      </c>
      <c r="M34" s="23">
        <v>10042413</v>
      </c>
      <c r="N34" s="23">
        <v>18264499</v>
      </c>
      <c r="O34" s="24">
        <v>483804131</v>
      </c>
      <c r="P34" s="24">
        <f t="shared" ref="P34:P37" si="8">+O34-B34</f>
        <v>0</v>
      </c>
    </row>
    <row r="35" spans="1:18" x14ac:dyDescent="0.2">
      <c r="A35" s="21" t="s">
        <v>45</v>
      </c>
      <c r="B35" s="22">
        <f t="shared" ref="B35:B37" si="9">SUM(C35:N35)</f>
        <v>29842317</v>
      </c>
      <c r="C35" s="23">
        <v>8928094</v>
      </c>
      <c r="D35" s="23">
        <v>5304236</v>
      </c>
      <c r="E35" s="23">
        <v>2889485</v>
      </c>
      <c r="F35" s="23">
        <v>2160317</v>
      </c>
      <c r="G35" s="23">
        <v>1565470</v>
      </c>
      <c r="H35" s="23">
        <v>1419425</v>
      </c>
      <c r="I35" s="23">
        <v>854645</v>
      </c>
      <c r="J35" s="23">
        <v>1029021</v>
      </c>
      <c r="K35" s="23">
        <v>1538112</v>
      </c>
      <c r="L35" s="23">
        <v>1790640</v>
      </c>
      <c r="M35" s="23">
        <v>1236269</v>
      </c>
      <c r="N35" s="23">
        <v>1126603</v>
      </c>
      <c r="O35" s="24">
        <f t="shared" ref="O35:O37" si="10">SUM(C35:N35)</f>
        <v>29842317</v>
      </c>
      <c r="P35" s="24">
        <f t="shared" si="8"/>
        <v>0</v>
      </c>
    </row>
    <row r="36" spans="1:18" x14ac:dyDescent="0.2">
      <c r="A36" s="21" t="s">
        <v>46</v>
      </c>
      <c r="B36" s="22">
        <f t="shared" si="9"/>
        <v>80628839</v>
      </c>
      <c r="C36" s="23">
        <v>5765879</v>
      </c>
      <c r="D36" s="23">
        <v>6886387</v>
      </c>
      <c r="E36" s="23">
        <v>5747803</v>
      </c>
      <c r="F36" s="23">
        <v>6812755</v>
      </c>
      <c r="G36" s="23">
        <v>6902569</v>
      </c>
      <c r="H36" s="23">
        <v>8466306</v>
      </c>
      <c r="I36" s="23">
        <v>6123923</v>
      </c>
      <c r="J36" s="23">
        <v>6915972</v>
      </c>
      <c r="K36" s="23">
        <v>6461054</v>
      </c>
      <c r="L36" s="23">
        <v>8598840</v>
      </c>
      <c r="M36" s="23">
        <v>5970872</v>
      </c>
      <c r="N36" s="23">
        <v>5976479</v>
      </c>
      <c r="O36" s="24">
        <f t="shared" si="10"/>
        <v>80628839</v>
      </c>
      <c r="P36" s="24">
        <f t="shared" si="8"/>
        <v>0</v>
      </c>
    </row>
    <row r="37" spans="1:18" x14ac:dyDescent="0.2">
      <c r="A37" s="21" t="s">
        <v>47</v>
      </c>
      <c r="B37" s="22">
        <f t="shared" si="9"/>
        <v>57280</v>
      </c>
      <c r="C37" s="23">
        <v>248</v>
      </c>
      <c r="D37" s="23">
        <v>1696</v>
      </c>
      <c r="E37" s="23">
        <v>1612</v>
      </c>
      <c r="F37" s="23">
        <v>2046</v>
      </c>
      <c r="G37" s="23">
        <v>3161</v>
      </c>
      <c r="H37" s="23">
        <v>621</v>
      </c>
      <c r="I37" s="23">
        <v>1116</v>
      </c>
      <c r="J37" s="23">
        <v>3577</v>
      </c>
      <c r="K37" s="23">
        <v>10996</v>
      </c>
      <c r="L37" s="23">
        <v>1922</v>
      </c>
      <c r="M37" s="23">
        <v>2851</v>
      </c>
      <c r="N37" s="23">
        <v>27434</v>
      </c>
      <c r="O37" s="24">
        <f t="shared" si="10"/>
        <v>57280</v>
      </c>
      <c r="P37" s="24">
        <f t="shared" si="8"/>
        <v>0</v>
      </c>
    </row>
    <row r="38" spans="1:18" x14ac:dyDescent="0.2">
      <c r="A38" s="16" t="s">
        <v>48</v>
      </c>
      <c r="B38" s="14">
        <f t="shared" si="1"/>
        <v>4477916</v>
      </c>
      <c r="C38" s="15">
        <v>368222</v>
      </c>
      <c r="D38" s="15">
        <v>287156</v>
      </c>
      <c r="E38" s="15">
        <v>233700</v>
      </c>
      <c r="F38" s="15">
        <v>358001</v>
      </c>
      <c r="G38" s="15">
        <v>334826</v>
      </c>
      <c r="H38" s="15">
        <v>415778</v>
      </c>
      <c r="I38" s="15">
        <v>176297</v>
      </c>
      <c r="J38" s="15">
        <v>315461</v>
      </c>
      <c r="K38" s="15">
        <v>341928</v>
      </c>
      <c r="L38" s="15">
        <v>416869</v>
      </c>
      <c r="M38" s="15">
        <v>478663</v>
      </c>
      <c r="N38" s="15">
        <v>751015</v>
      </c>
    </row>
    <row r="39" spans="1:18" x14ac:dyDescent="0.2">
      <c r="A39" s="16" t="s">
        <v>49</v>
      </c>
      <c r="B39" s="14">
        <f t="shared" si="1"/>
        <v>2019457</v>
      </c>
      <c r="C39" s="15">
        <v>137177</v>
      </c>
      <c r="D39" s="15">
        <v>208654</v>
      </c>
      <c r="E39" s="15">
        <v>137216</v>
      </c>
      <c r="F39" s="15">
        <v>305522</v>
      </c>
      <c r="G39" s="15">
        <v>229697</v>
      </c>
      <c r="H39" s="14">
        <v>137210</v>
      </c>
      <c r="I39" s="15">
        <v>67955</v>
      </c>
      <c r="J39" s="15">
        <v>102786</v>
      </c>
      <c r="K39" s="15">
        <v>161852</v>
      </c>
      <c r="L39" s="15">
        <v>192087</v>
      </c>
      <c r="M39" s="15">
        <v>196134</v>
      </c>
      <c r="N39" s="15">
        <v>143167</v>
      </c>
    </row>
    <row r="40" spans="1:18" x14ac:dyDescent="0.2">
      <c r="A40" s="16" t="s">
        <v>50</v>
      </c>
      <c r="B40" s="14">
        <f t="shared" si="1"/>
        <v>1354371</v>
      </c>
      <c r="C40" s="15">
        <v>107712</v>
      </c>
      <c r="D40" s="15">
        <v>19269</v>
      </c>
      <c r="E40" s="15">
        <v>34</v>
      </c>
      <c r="F40" s="15">
        <v>63611</v>
      </c>
      <c r="G40" s="15">
        <v>16644</v>
      </c>
      <c r="H40" s="15">
        <v>40399</v>
      </c>
      <c r="I40" s="15">
        <v>20721</v>
      </c>
      <c r="J40" s="15">
        <v>2381</v>
      </c>
      <c r="K40" s="15">
        <v>34464</v>
      </c>
      <c r="L40" s="15">
        <v>306772</v>
      </c>
      <c r="M40" s="15">
        <v>34786</v>
      </c>
      <c r="N40" s="15">
        <v>707578</v>
      </c>
    </row>
    <row r="41" spans="1:18" x14ac:dyDescent="0.2">
      <c r="A41" s="16" t="s">
        <v>51</v>
      </c>
      <c r="B41" s="14">
        <f t="shared" si="1"/>
        <v>674861</v>
      </c>
      <c r="C41" s="15">
        <v>25980</v>
      </c>
      <c r="D41" s="15">
        <v>65769</v>
      </c>
      <c r="E41" s="15">
        <v>36213</v>
      </c>
      <c r="F41" s="15">
        <v>58775</v>
      </c>
      <c r="G41" s="15">
        <v>117771</v>
      </c>
      <c r="H41" s="15">
        <v>41654</v>
      </c>
      <c r="I41" s="15">
        <v>57153</v>
      </c>
      <c r="J41" s="15">
        <v>59283</v>
      </c>
      <c r="K41" s="15">
        <v>52108</v>
      </c>
      <c r="L41" s="15">
        <v>79316</v>
      </c>
      <c r="M41" s="15">
        <v>34581</v>
      </c>
      <c r="N41" s="15">
        <v>46258</v>
      </c>
    </row>
    <row r="42" spans="1:18" x14ac:dyDescent="0.2">
      <c r="A42" s="16" t="s">
        <v>52</v>
      </c>
      <c r="B42" s="14">
        <f t="shared" si="1"/>
        <v>46402988</v>
      </c>
      <c r="C42" s="15">
        <v>6991668</v>
      </c>
      <c r="D42" s="15">
        <v>4034463</v>
      </c>
      <c r="E42" s="15">
        <v>3970324</v>
      </c>
      <c r="F42" s="15">
        <v>4260039</v>
      </c>
      <c r="G42" s="15">
        <v>3885816</v>
      </c>
      <c r="H42" s="15">
        <v>3336571</v>
      </c>
      <c r="I42" s="15">
        <v>4038037</v>
      </c>
      <c r="J42" s="15">
        <v>4332565</v>
      </c>
      <c r="K42" s="15">
        <v>2755054</v>
      </c>
      <c r="L42" s="15">
        <v>3308492</v>
      </c>
      <c r="M42" s="15">
        <v>2865199</v>
      </c>
      <c r="N42" s="15">
        <v>2624760</v>
      </c>
    </row>
    <row r="43" spans="1:18" x14ac:dyDescent="0.2">
      <c r="A43" s="16" t="s">
        <v>53</v>
      </c>
      <c r="B43" s="14">
        <f t="shared" si="1"/>
        <v>65131979</v>
      </c>
      <c r="C43" s="14">
        <v>3200000</v>
      </c>
      <c r="D43" s="15">
        <v>6400000</v>
      </c>
      <c r="E43" s="14">
        <v>4200000</v>
      </c>
      <c r="F43" s="15">
        <v>5657562</v>
      </c>
      <c r="G43" s="15">
        <v>7657562</v>
      </c>
      <c r="H43" s="14">
        <f>4200000+315124</f>
        <v>4515124</v>
      </c>
      <c r="I43" s="15">
        <v>6957562</v>
      </c>
      <c r="J43" s="15">
        <v>7995366</v>
      </c>
      <c r="K43" s="15">
        <v>5006432</v>
      </c>
      <c r="L43" s="15">
        <v>4937560</v>
      </c>
      <c r="M43" s="15">
        <v>5938819</v>
      </c>
      <c r="N43" s="15">
        <v>2665992</v>
      </c>
      <c r="O43">
        <v>65131979</v>
      </c>
      <c r="P43" s="19">
        <f>SUM(C43:N43)</f>
        <v>65131979</v>
      </c>
      <c r="Q43" s="19">
        <f>+P43-O43</f>
        <v>0</v>
      </c>
      <c r="R43" t="s">
        <v>25</v>
      </c>
    </row>
    <row r="44" spans="1:18" x14ac:dyDescent="0.2">
      <c r="A44" s="11" t="s">
        <v>54</v>
      </c>
      <c r="B44" s="12">
        <f t="shared" si="1"/>
        <v>2500000</v>
      </c>
      <c r="C44" s="12">
        <v>503773</v>
      </c>
      <c r="D44" s="12">
        <v>344280</v>
      </c>
      <c r="E44" s="12">
        <v>208130</v>
      </c>
      <c r="F44" s="12">
        <v>206916</v>
      </c>
      <c r="G44" s="12">
        <v>141758</v>
      </c>
      <c r="H44" s="12">
        <v>157420</v>
      </c>
      <c r="I44" s="12">
        <v>111161</v>
      </c>
      <c r="J44" s="12">
        <v>101312</v>
      </c>
      <c r="K44" s="12">
        <v>160933</v>
      </c>
      <c r="L44" s="12">
        <v>214270</v>
      </c>
      <c r="M44" s="12">
        <v>181552</v>
      </c>
      <c r="N44" s="12">
        <v>168495</v>
      </c>
    </row>
    <row r="45" spans="1:18" x14ac:dyDescent="0.2">
      <c r="A45" s="11" t="s">
        <v>55</v>
      </c>
      <c r="B45" s="12">
        <f t="shared" si="1"/>
        <v>7929950</v>
      </c>
      <c r="C45" s="12">
        <v>712593</v>
      </c>
      <c r="D45" s="12">
        <v>655726</v>
      </c>
      <c r="E45" s="12">
        <v>665467</v>
      </c>
      <c r="F45" s="12">
        <v>824462</v>
      </c>
      <c r="G45" s="12">
        <v>741529</v>
      </c>
      <c r="H45" s="12">
        <v>600213</v>
      </c>
      <c r="I45" s="12">
        <v>596596</v>
      </c>
      <c r="J45" s="12">
        <v>867572</v>
      </c>
      <c r="K45" s="12">
        <v>642590</v>
      </c>
      <c r="L45" s="12">
        <v>718927</v>
      </c>
      <c r="M45" s="12">
        <v>533573</v>
      </c>
      <c r="N45" s="12">
        <v>370702</v>
      </c>
    </row>
    <row r="46" spans="1:18" x14ac:dyDescent="0.2">
      <c r="A46" s="20" t="s">
        <v>56</v>
      </c>
      <c r="B46" s="10">
        <f t="shared" si="1"/>
        <v>32746071</v>
      </c>
      <c r="C46" s="10">
        <f>+C47+C48+C49+C50+C51+C52+C53+C54+C55+C56</f>
        <v>5092945.1658514421</v>
      </c>
      <c r="D46" s="10">
        <f t="shared" ref="D46:N46" si="11">+D47+D48+D49+D50+D51+D52+D53+D54+D55+D56</f>
        <v>2150234.3891334934</v>
      </c>
      <c r="E46" s="10">
        <f t="shared" si="11"/>
        <v>1822553.8957614414</v>
      </c>
      <c r="F46" s="10">
        <f t="shared" si="11"/>
        <v>1866466.4904976934</v>
      </c>
      <c r="G46" s="10">
        <f t="shared" si="11"/>
        <v>1250744.9756808372</v>
      </c>
      <c r="H46" s="10">
        <f t="shared" si="11"/>
        <v>14189817.179558981</v>
      </c>
      <c r="I46" s="10">
        <f t="shared" si="11"/>
        <v>921096.50900575484</v>
      </c>
      <c r="J46" s="10">
        <f t="shared" si="11"/>
        <v>1468213.90692574</v>
      </c>
      <c r="K46" s="10">
        <f t="shared" si="11"/>
        <v>660182.3984721814</v>
      </c>
      <c r="L46" s="10">
        <f t="shared" si="11"/>
        <v>296685.98845384578</v>
      </c>
      <c r="M46" s="10">
        <f t="shared" si="11"/>
        <v>1060271.2238744313</v>
      </c>
      <c r="N46" s="10">
        <f t="shared" si="11"/>
        <v>1966858.8767841579</v>
      </c>
    </row>
    <row r="47" spans="1:18" x14ac:dyDescent="0.2">
      <c r="A47" s="13" t="s">
        <v>57</v>
      </c>
      <c r="B47" s="14">
        <f t="shared" si="1"/>
        <v>487879</v>
      </c>
      <c r="C47" s="15">
        <v>4581</v>
      </c>
      <c r="D47" s="15">
        <v>0</v>
      </c>
      <c r="E47" s="15">
        <v>0</v>
      </c>
      <c r="F47" s="15">
        <v>0</v>
      </c>
      <c r="G47" s="15">
        <v>4281</v>
      </c>
      <c r="H47" s="15">
        <v>0</v>
      </c>
      <c r="I47" s="15">
        <v>5074</v>
      </c>
      <c r="J47" s="15">
        <v>266357</v>
      </c>
      <c r="K47" s="15">
        <v>0</v>
      </c>
      <c r="L47" s="15">
        <v>110451</v>
      </c>
      <c r="M47" s="15">
        <v>97135</v>
      </c>
      <c r="N47" s="15">
        <v>0</v>
      </c>
    </row>
    <row r="48" spans="1:18" x14ac:dyDescent="0.2">
      <c r="A48" s="13" t="s">
        <v>58</v>
      </c>
      <c r="B48" s="14">
        <f t="shared" si="1"/>
        <v>3484284</v>
      </c>
      <c r="C48" s="15">
        <v>8874</v>
      </c>
      <c r="D48" s="15">
        <v>124821</v>
      </c>
      <c r="E48" s="15">
        <v>284873</v>
      </c>
      <c r="F48" s="15">
        <v>374835</v>
      </c>
      <c r="G48" s="15">
        <v>565664</v>
      </c>
      <c r="H48" s="15">
        <v>791640</v>
      </c>
      <c r="I48" s="15">
        <v>408224</v>
      </c>
      <c r="J48" s="15">
        <v>460914</v>
      </c>
      <c r="K48" s="15">
        <v>464439</v>
      </c>
      <c r="L48" s="15">
        <v>0</v>
      </c>
      <c r="M48" s="15">
        <v>0</v>
      </c>
      <c r="N48" s="15">
        <v>0</v>
      </c>
    </row>
    <row r="49" spans="1:17" x14ac:dyDescent="0.2">
      <c r="A49" s="13" t="s">
        <v>59</v>
      </c>
      <c r="B49" s="14">
        <f t="shared" si="1"/>
        <v>25000</v>
      </c>
      <c r="C49" s="15">
        <v>8260</v>
      </c>
      <c r="D49" s="15">
        <v>0</v>
      </c>
      <c r="E49" s="15">
        <v>16740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7" x14ac:dyDescent="0.2">
      <c r="A50" s="13" t="s">
        <v>60</v>
      </c>
      <c r="B50" s="14">
        <f t="shared" si="1"/>
        <v>15000</v>
      </c>
      <c r="C50" s="15">
        <v>11199.601791936286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3800.3982080637134</v>
      </c>
    </row>
    <row r="51" spans="1:17" x14ac:dyDescent="0.2">
      <c r="A51" s="13" t="s">
        <v>61</v>
      </c>
      <c r="B51" s="14">
        <f t="shared" si="1"/>
        <v>229916.99999999994</v>
      </c>
      <c r="C51" s="15">
        <v>24859.564059506043</v>
      </c>
      <c r="D51" s="15">
        <v>13590.389133493343</v>
      </c>
      <c r="E51" s="15">
        <v>13795.895761441558</v>
      </c>
      <c r="F51" s="15">
        <v>20329.490497693496</v>
      </c>
      <c r="G51" s="15">
        <v>8712.9756808371749</v>
      </c>
      <c r="H51" s="15">
        <v>13977.179558980795</v>
      </c>
      <c r="I51" s="15">
        <v>12197.509005754833</v>
      </c>
      <c r="J51" s="15">
        <v>37031.906925740004</v>
      </c>
      <c r="K51" s="15">
        <v>1960.3984721814027</v>
      </c>
      <c r="L51" s="15">
        <v>29187.988453845799</v>
      </c>
      <c r="M51" s="15">
        <v>17970.223874431293</v>
      </c>
      <c r="N51" s="15">
        <v>36303.478576094218</v>
      </c>
    </row>
    <row r="52" spans="1:17" x14ac:dyDescent="0.2">
      <c r="A52" s="13" t="s">
        <v>62</v>
      </c>
      <c r="B52" s="14">
        <f t="shared" si="1"/>
        <v>915302</v>
      </c>
      <c r="C52" s="15">
        <v>915092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210</v>
      </c>
      <c r="K52" s="15">
        <v>0</v>
      </c>
      <c r="L52" s="15">
        <v>0</v>
      </c>
      <c r="M52" s="15">
        <v>0</v>
      </c>
      <c r="N52" s="15">
        <v>0</v>
      </c>
    </row>
    <row r="53" spans="1:17" x14ac:dyDescent="0.2">
      <c r="A53" s="13" t="s">
        <v>63</v>
      </c>
      <c r="B53" s="14">
        <f t="shared" si="1"/>
        <v>1522151</v>
      </c>
      <c r="C53" s="15">
        <v>0</v>
      </c>
      <c r="D53" s="15">
        <v>162822</v>
      </c>
      <c r="E53" s="15">
        <v>0</v>
      </c>
      <c r="F53" s="15">
        <v>67676</v>
      </c>
      <c r="G53" s="15">
        <v>0</v>
      </c>
      <c r="H53" s="15">
        <v>159239</v>
      </c>
      <c r="I53" s="15">
        <v>0</v>
      </c>
      <c r="J53" s="15">
        <v>395935</v>
      </c>
      <c r="K53" s="15">
        <v>139334</v>
      </c>
      <c r="L53" s="15">
        <v>0</v>
      </c>
      <c r="M53" s="15">
        <v>477716</v>
      </c>
      <c r="N53" s="15">
        <v>119429</v>
      </c>
    </row>
    <row r="54" spans="1:17" s="25" customFormat="1" x14ac:dyDescent="0.2">
      <c r="A54" s="16" t="s">
        <v>64</v>
      </c>
      <c r="B54" s="17">
        <f t="shared" si="1"/>
        <v>12239554</v>
      </c>
      <c r="C54" s="15">
        <v>4115678</v>
      </c>
      <c r="D54" s="15">
        <v>1729936</v>
      </c>
      <c r="E54" s="15">
        <v>1410274</v>
      </c>
      <c r="F54" s="15">
        <v>1371777</v>
      </c>
      <c r="G54" s="15">
        <v>646189</v>
      </c>
      <c r="H54" s="15">
        <v>168698</v>
      </c>
      <c r="I54" s="15">
        <v>495601</v>
      </c>
      <c r="J54" s="15">
        <v>20406</v>
      </c>
      <c r="K54" s="15">
        <v>17218</v>
      </c>
      <c r="L54" s="15">
        <v>117684</v>
      </c>
      <c r="M54" s="15">
        <v>458980</v>
      </c>
      <c r="N54" s="15">
        <v>1687113</v>
      </c>
      <c r="O54"/>
    </row>
    <row r="55" spans="1:17" s="25" customFormat="1" x14ac:dyDescent="0.2">
      <c r="A55" s="16" t="s">
        <v>65</v>
      </c>
      <c r="B55" s="17">
        <f t="shared" si="1"/>
        <v>13000000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13000000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/>
    </row>
    <row r="56" spans="1:17" s="25" customFormat="1" x14ac:dyDescent="0.2">
      <c r="A56" s="16" t="s">
        <v>66</v>
      </c>
      <c r="B56" s="17">
        <f t="shared" si="1"/>
        <v>826984</v>
      </c>
      <c r="C56" s="15">
        <v>4401</v>
      </c>
      <c r="D56" s="15">
        <v>119065</v>
      </c>
      <c r="E56" s="15">
        <v>96871</v>
      </c>
      <c r="F56" s="15">
        <v>31849</v>
      </c>
      <c r="G56" s="15">
        <v>25898</v>
      </c>
      <c r="H56" s="15">
        <v>56263</v>
      </c>
      <c r="I56" s="15">
        <v>0</v>
      </c>
      <c r="J56" s="15">
        <v>287360</v>
      </c>
      <c r="K56" s="15">
        <v>37231</v>
      </c>
      <c r="L56" s="15">
        <v>39363</v>
      </c>
      <c r="M56" s="15">
        <v>8470</v>
      </c>
      <c r="N56" s="15">
        <v>120213</v>
      </c>
      <c r="O56"/>
    </row>
    <row r="57" spans="1:17" s="25" customFormat="1" x14ac:dyDescent="0.2">
      <c r="A57" s="20" t="s">
        <v>67</v>
      </c>
      <c r="B57" s="10">
        <f t="shared" si="1"/>
        <v>172662874</v>
      </c>
      <c r="C57" s="10">
        <f>+C58+C59+C60+C61+C62</f>
        <v>22049595</v>
      </c>
      <c r="D57" s="10">
        <f t="shared" ref="D57:N57" si="12">+D58+D59+D60+D61+D62</f>
        <v>12441596</v>
      </c>
      <c r="E57" s="10">
        <f t="shared" si="12"/>
        <v>5967399</v>
      </c>
      <c r="F57" s="10">
        <f t="shared" si="12"/>
        <v>22670181</v>
      </c>
      <c r="G57" s="10">
        <f t="shared" si="12"/>
        <v>9075643</v>
      </c>
      <c r="H57" s="10">
        <f t="shared" si="12"/>
        <v>9082686</v>
      </c>
      <c r="I57" s="10">
        <f t="shared" si="12"/>
        <v>9888294</v>
      </c>
      <c r="J57" s="10">
        <f t="shared" si="12"/>
        <v>22047679</v>
      </c>
      <c r="K57" s="10">
        <f t="shared" si="12"/>
        <v>14199481</v>
      </c>
      <c r="L57" s="10">
        <f t="shared" si="12"/>
        <v>17732062</v>
      </c>
      <c r="M57" s="10">
        <f t="shared" si="12"/>
        <v>18198531</v>
      </c>
      <c r="N57" s="10">
        <f t="shared" si="12"/>
        <v>9309727</v>
      </c>
    </row>
    <row r="58" spans="1:17" x14ac:dyDescent="0.2">
      <c r="A58" s="26" t="s">
        <v>68</v>
      </c>
      <c r="B58" s="17">
        <f t="shared" si="1"/>
        <v>19745954</v>
      </c>
      <c r="C58" s="17">
        <v>2437195</v>
      </c>
      <c r="D58" s="17">
        <v>1486796</v>
      </c>
      <c r="E58" s="17">
        <v>1532480</v>
      </c>
      <c r="F58" s="17">
        <v>1607585</v>
      </c>
      <c r="G58" s="17">
        <v>1760869</v>
      </c>
      <c r="H58" s="17">
        <v>1703004</v>
      </c>
      <c r="I58" s="17">
        <v>1407711</v>
      </c>
      <c r="J58" s="17">
        <v>1776125</v>
      </c>
      <c r="K58" s="17">
        <v>1546010</v>
      </c>
      <c r="L58" s="17">
        <v>1692045</v>
      </c>
      <c r="M58" s="17">
        <v>1738605</v>
      </c>
      <c r="N58" s="17">
        <v>1057529</v>
      </c>
    </row>
    <row r="59" spans="1:17" x14ac:dyDescent="0.2">
      <c r="A59" s="26" t="s">
        <v>69</v>
      </c>
      <c r="B59" s="17">
        <f t="shared" si="1"/>
        <v>25922371</v>
      </c>
      <c r="C59" s="17">
        <v>13266724</v>
      </c>
      <c r="D59" s="17">
        <v>33990</v>
      </c>
      <c r="E59" s="17">
        <v>0</v>
      </c>
      <c r="F59" s="17">
        <v>4513372</v>
      </c>
      <c r="G59" s="17">
        <v>0</v>
      </c>
      <c r="H59" s="17">
        <v>0</v>
      </c>
      <c r="I59" s="17">
        <v>0</v>
      </c>
      <c r="J59" s="17">
        <v>1621657</v>
      </c>
      <c r="K59" s="17">
        <v>1621657</v>
      </c>
      <c r="L59" s="17">
        <v>1621657</v>
      </c>
      <c r="M59" s="17">
        <v>1621657</v>
      </c>
      <c r="N59" s="17">
        <v>1621657</v>
      </c>
      <c r="O59">
        <v>25922371</v>
      </c>
      <c r="P59" s="19">
        <f>+O59-B59</f>
        <v>0</v>
      </c>
      <c r="Q59" t="s">
        <v>25</v>
      </c>
    </row>
    <row r="60" spans="1:17" x14ac:dyDescent="0.2">
      <c r="A60" s="26" t="s">
        <v>70</v>
      </c>
      <c r="B60" s="17">
        <f t="shared" si="1"/>
        <v>66406722</v>
      </c>
      <c r="C60" s="17">
        <v>1605419</v>
      </c>
      <c r="D60" s="17">
        <v>9742112</v>
      </c>
      <c r="E60" s="17">
        <v>880593</v>
      </c>
      <c r="F60" s="17">
        <v>8423382</v>
      </c>
      <c r="G60" s="17">
        <v>4290516</v>
      </c>
      <c r="H60" s="17">
        <v>2654558</v>
      </c>
      <c r="I60" s="17">
        <v>2530759</v>
      </c>
      <c r="J60" s="17">
        <v>10431059</v>
      </c>
      <c r="K60" s="17">
        <v>7106658</v>
      </c>
      <c r="L60" s="17">
        <v>11239558</v>
      </c>
      <c r="M60" s="17">
        <v>5928219</v>
      </c>
      <c r="N60" s="17">
        <v>1573889</v>
      </c>
    </row>
    <row r="61" spans="1:17" x14ac:dyDescent="0.2">
      <c r="A61" s="26" t="s">
        <v>71</v>
      </c>
      <c r="B61" s="17">
        <f t="shared" si="1"/>
        <v>9640402</v>
      </c>
      <c r="C61" s="17">
        <v>853636</v>
      </c>
      <c r="D61" s="17">
        <v>853636</v>
      </c>
      <c r="E61" s="17">
        <v>696276</v>
      </c>
      <c r="F61" s="17">
        <v>645241</v>
      </c>
      <c r="G61" s="17">
        <v>605433</v>
      </c>
      <c r="H61" s="17">
        <v>684578</v>
      </c>
      <c r="I61" s="17">
        <v>840869</v>
      </c>
      <c r="J61" s="17">
        <v>927386</v>
      </c>
      <c r="K61" s="17">
        <v>856332</v>
      </c>
      <c r="L61" s="17">
        <v>1006823</v>
      </c>
      <c r="M61" s="17">
        <v>687607</v>
      </c>
      <c r="N61" s="17">
        <v>982585</v>
      </c>
    </row>
    <row r="62" spans="1:17" x14ac:dyDescent="0.2">
      <c r="A62" s="26" t="s">
        <v>72</v>
      </c>
      <c r="B62" s="17">
        <f t="shared" si="1"/>
        <v>50947425</v>
      </c>
      <c r="C62" s="17">
        <v>3886621</v>
      </c>
      <c r="D62" s="17">
        <v>325062</v>
      </c>
      <c r="E62" s="17">
        <v>2858050</v>
      </c>
      <c r="F62" s="17">
        <v>7480601</v>
      </c>
      <c r="G62" s="17">
        <v>2418825</v>
      </c>
      <c r="H62" s="17">
        <v>4040546</v>
      </c>
      <c r="I62" s="17">
        <v>5108955</v>
      </c>
      <c r="J62" s="17">
        <v>7291452</v>
      </c>
      <c r="K62" s="17">
        <v>3068824</v>
      </c>
      <c r="L62" s="17">
        <v>2171979</v>
      </c>
      <c r="M62" s="17">
        <v>8222443</v>
      </c>
      <c r="N62" s="17">
        <v>4074067</v>
      </c>
    </row>
    <row r="63" spans="1:17" x14ac:dyDescent="0.2">
      <c r="A63" s="20" t="s">
        <v>73</v>
      </c>
      <c r="B63" s="10">
        <f t="shared" si="1"/>
        <v>11279502048.000002</v>
      </c>
      <c r="C63" s="10">
        <f t="shared" ref="C63:N63" si="13">+C64+C65+C66+C67+C68+C69+C70+C71+C72+C73</f>
        <v>923494185</v>
      </c>
      <c r="D63" s="10">
        <f t="shared" si="13"/>
        <v>1059779839.0083741</v>
      </c>
      <c r="E63" s="10">
        <f t="shared" si="13"/>
        <v>869915225.78637159</v>
      </c>
      <c r="F63" s="10">
        <f t="shared" si="13"/>
        <v>943527957.63424957</v>
      </c>
      <c r="G63" s="10">
        <f t="shared" si="13"/>
        <v>989600970.48359013</v>
      </c>
      <c r="H63" s="10">
        <f t="shared" si="13"/>
        <v>1090086343.7741573</v>
      </c>
      <c r="I63" s="10">
        <f t="shared" si="13"/>
        <v>966502553.84202802</v>
      </c>
      <c r="J63" s="10">
        <f t="shared" si="13"/>
        <v>993209195.25601208</v>
      </c>
      <c r="K63" s="10">
        <f t="shared" si="13"/>
        <v>876011886.39027464</v>
      </c>
      <c r="L63" s="10">
        <f t="shared" si="13"/>
        <v>765968322.24903059</v>
      </c>
      <c r="M63" s="10">
        <f t="shared" si="13"/>
        <v>905711145.40584302</v>
      </c>
      <c r="N63" s="10">
        <f t="shared" si="13"/>
        <v>895694423.17006886</v>
      </c>
    </row>
    <row r="64" spans="1:17" x14ac:dyDescent="0.2">
      <c r="A64" s="16" t="s">
        <v>74</v>
      </c>
      <c r="B64" s="14">
        <f t="shared" si="1"/>
        <v>7501525234.000001</v>
      </c>
      <c r="C64" s="15">
        <v>604635619</v>
      </c>
      <c r="D64" s="15">
        <v>717951033.66174376</v>
      </c>
      <c r="E64" s="15">
        <v>577062141.80601454</v>
      </c>
      <c r="F64" s="15">
        <v>617721584.63807654</v>
      </c>
      <c r="G64" s="15">
        <v>676628852.30782843</v>
      </c>
      <c r="H64" s="15">
        <v>768888108.07940853</v>
      </c>
      <c r="I64" s="15">
        <v>633661884.72569191</v>
      </c>
      <c r="J64" s="15">
        <v>683929208.9607209</v>
      </c>
      <c r="K64" s="15">
        <v>575268009.88501644</v>
      </c>
      <c r="L64" s="15">
        <v>443050703.83061904</v>
      </c>
      <c r="M64" s="15">
        <v>611329151.14332926</v>
      </c>
      <c r="N64" s="15">
        <v>591398935.96155059</v>
      </c>
      <c r="O64" s="27">
        <v>7501525234</v>
      </c>
      <c r="P64" s="19">
        <f>+O64-B64</f>
        <v>0</v>
      </c>
    </row>
    <row r="65" spans="1:27" x14ac:dyDescent="0.2">
      <c r="A65" s="16" t="s">
        <v>75</v>
      </c>
      <c r="B65" s="14">
        <f t="shared" si="1"/>
        <v>866350333.00000012</v>
      </c>
      <c r="C65" s="15">
        <v>72495909</v>
      </c>
      <c r="D65" s="15">
        <v>84337768.34663029</v>
      </c>
      <c r="E65" s="15">
        <v>69716563.980357066</v>
      </c>
      <c r="F65" s="15">
        <v>71261036.996173069</v>
      </c>
      <c r="G65" s="15">
        <v>84789221.17576167</v>
      </c>
      <c r="H65" s="15">
        <v>66785137.694748819</v>
      </c>
      <c r="I65" s="15">
        <v>71549501.116336107</v>
      </c>
      <c r="J65" s="15">
        <v>75377329.295291215</v>
      </c>
      <c r="K65" s="15">
        <v>69387602.505258173</v>
      </c>
      <c r="L65" s="15">
        <v>68142321.418411583</v>
      </c>
      <c r="M65" s="15">
        <v>66583063.262513764</v>
      </c>
      <c r="N65" s="15">
        <v>65924878.208518282</v>
      </c>
      <c r="O65" s="27">
        <v>866350333.29999995</v>
      </c>
      <c r="P65" s="19">
        <f t="shared" ref="P65:P73" si="14">+O65-B65</f>
        <v>0.29999983310699463</v>
      </c>
    </row>
    <row r="66" spans="1:27" x14ac:dyDescent="0.2">
      <c r="A66" s="16" t="s">
        <v>76</v>
      </c>
      <c r="B66" s="14">
        <f t="shared" si="1"/>
        <v>151994317</v>
      </c>
      <c r="C66" s="15">
        <v>9841680</v>
      </c>
      <c r="D66" s="15">
        <v>6468853</v>
      </c>
      <c r="E66" s="15">
        <v>11675745</v>
      </c>
      <c r="F66" s="15">
        <v>5342336</v>
      </c>
      <c r="G66" s="15">
        <v>7256225</v>
      </c>
      <c r="H66" s="15">
        <v>33896334</v>
      </c>
      <c r="I66" s="15">
        <v>14430788</v>
      </c>
      <c r="J66" s="15">
        <v>12272179</v>
      </c>
      <c r="K66" s="15">
        <v>12337640</v>
      </c>
      <c r="L66" s="15">
        <v>12311344</v>
      </c>
      <c r="M66" s="15">
        <v>14300525</v>
      </c>
      <c r="N66" s="15">
        <v>11860668</v>
      </c>
      <c r="O66" s="27">
        <v>151994317</v>
      </c>
      <c r="P66" s="19">
        <f t="shared" si="14"/>
        <v>0</v>
      </c>
    </row>
    <row r="67" spans="1:27" x14ac:dyDescent="0.2">
      <c r="A67" s="16" t="s">
        <v>77</v>
      </c>
      <c r="B67" s="14">
        <f t="shared" si="1"/>
        <v>316469622</v>
      </c>
      <c r="C67" s="15">
        <v>21988101</v>
      </c>
      <c r="D67" s="15">
        <v>19764682</v>
      </c>
      <c r="E67" s="15">
        <v>19764682</v>
      </c>
      <c r="F67" s="15">
        <v>46619586</v>
      </c>
      <c r="G67" s="15">
        <v>20586252</v>
      </c>
      <c r="H67" s="15">
        <v>19764682</v>
      </c>
      <c r="I67" s="15">
        <v>46223994</v>
      </c>
      <c r="J67" s="15">
        <v>19764682</v>
      </c>
      <c r="K67" s="15">
        <v>19764682</v>
      </c>
      <c r="L67" s="15">
        <v>42698918</v>
      </c>
      <c r="M67" s="15">
        <v>19764681</v>
      </c>
      <c r="N67" s="15">
        <v>19764680</v>
      </c>
      <c r="O67" s="27">
        <v>316469622</v>
      </c>
      <c r="P67" s="19">
        <f t="shared" si="14"/>
        <v>0</v>
      </c>
    </row>
    <row r="68" spans="1:27" x14ac:dyDescent="0.2">
      <c r="A68" s="16" t="s">
        <v>78</v>
      </c>
      <c r="B68" s="14">
        <f t="shared" si="1"/>
        <v>448825716</v>
      </c>
      <c r="C68" s="15">
        <v>34534332</v>
      </c>
      <c r="D68" s="15">
        <v>37427813</v>
      </c>
      <c r="E68" s="15">
        <v>34489620</v>
      </c>
      <c r="F68" s="15">
        <v>39329629</v>
      </c>
      <c r="G68" s="15">
        <v>36110475</v>
      </c>
      <c r="H68" s="15">
        <v>39333905</v>
      </c>
      <c r="I68" s="15">
        <v>38144553</v>
      </c>
      <c r="J68" s="15">
        <v>38590877</v>
      </c>
      <c r="K68" s="15">
        <v>38919529</v>
      </c>
      <c r="L68" s="15">
        <v>36542105</v>
      </c>
      <c r="M68" s="15">
        <v>37759882</v>
      </c>
      <c r="N68" s="15">
        <v>37642996</v>
      </c>
      <c r="O68" s="27">
        <v>448825715.89999998</v>
      </c>
      <c r="P68" s="19">
        <f t="shared" si="14"/>
        <v>-0.10000002384185791</v>
      </c>
      <c r="Q68" s="19">
        <f>ROUND(D68,0)</f>
        <v>37427813</v>
      </c>
      <c r="R68" s="19">
        <f t="shared" ref="R68:AA68" si="15">ROUND(E68,0)</f>
        <v>34489620</v>
      </c>
      <c r="S68" s="19">
        <f t="shared" si="15"/>
        <v>39329629</v>
      </c>
      <c r="T68" s="19">
        <f t="shared" si="15"/>
        <v>36110475</v>
      </c>
      <c r="U68" s="19">
        <f t="shared" si="15"/>
        <v>39333905</v>
      </c>
      <c r="V68" s="19">
        <f t="shared" si="15"/>
        <v>38144553</v>
      </c>
      <c r="W68" s="19">
        <f t="shared" si="15"/>
        <v>38590877</v>
      </c>
      <c r="X68" s="19">
        <f t="shared" si="15"/>
        <v>38919529</v>
      </c>
      <c r="Y68" s="19">
        <f t="shared" si="15"/>
        <v>36542105</v>
      </c>
      <c r="Z68" s="19">
        <f t="shared" si="15"/>
        <v>37759882</v>
      </c>
      <c r="AA68" s="19">
        <f t="shared" si="15"/>
        <v>37642996</v>
      </c>
    </row>
    <row r="69" spans="1:27" x14ac:dyDescent="0.2">
      <c r="A69" s="16" t="s">
        <v>79</v>
      </c>
      <c r="B69" s="14">
        <f t="shared" si="1"/>
        <v>355787849</v>
      </c>
      <c r="C69" s="15">
        <v>29948346</v>
      </c>
      <c r="D69" s="15">
        <v>29436913</v>
      </c>
      <c r="E69" s="15">
        <v>27126029</v>
      </c>
      <c r="F69" s="15">
        <v>30932692</v>
      </c>
      <c r="G69" s="15">
        <v>28400829</v>
      </c>
      <c r="H69" s="15">
        <v>30936054</v>
      </c>
      <c r="I69" s="15">
        <v>30000633</v>
      </c>
      <c r="J69" s="15">
        <v>30351661</v>
      </c>
      <c r="K69" s="15">
        <v>30610147</v>
      </c>
      <c r="L69" s="15">
        <v>28740304</v>
      </c>
      <c r="M69" s="15">
        <v>29698083</v>
      </c>
      <c r="N69" s="15">
        <v>29606158</v>
      </c>
      <c r="O69" s="27">
        <v>355787849</v>
      </c>
      <c r="P69" s="19">
        <f t="shared" si="14"/>
        <v>0</v>
      </c>
    </row>
    <row r="70" spans="1:27" x14ac:dyDescent="0.2">
      <c r="A70" s="16" t="s">
        <v>80</v>
      </c>
      <c r="B70" s="14">
        <f t="shared" si="1"/>
        <v>10940091</v>
      </c>
      <c r="C70" s="15">
        <v>911674</v>
      </c>
      <c r="D70" s="15">
        <v>911674</v>
      </c>
      <c r="E70" s="15">
        <v>911674</v>
      </c>
      <c r="F70" s="15">
        <v>911674</v>
      </c>
      <c r="G70" s="15">
        <v>911674</v>
      </c>
      <c r="H70" s="15">
        <v>911674</v>
      </c>
      <c r="I70" s="15">
        <v>911674</v>
      </c>
      <c r="J70" s="15">
        <v>911674</v>
      </c>
      <c r="K70" s="15">
        <v>911674</v>
      </c>
      <c r="L70" s="15">
        <v>911674</v>
      </c>
      <c r="M70" s="15">
        <v>911675</v>
      </c>
      <c r="N70" s="15">
        <v>911676</v>
      </c>
      <c r="O70" s="27">
        <v>10940091</v>
      </c>
      <c r="P70" s="19">
        <f t="shared" si="14"/>
        <v>0</v>
      </c>
    </row>
    <row r="71" spans="1:27" x14ac:dyDescent="0.2">
      <c r="A71" s="16" t="s">
        <v>81</v>
      </c>
      <c r="B71" s="14">
        <f t="shared" si="1"/>
        <v>35491073</v>
      </c>
      <c r="C71" s="15">
        <v>4499750</v>
      </c>
      <c r="D71" s="15">
        <v>2477038</v>
      </c>
      <c r="E71" s="15">
        <v>4543309</v>
      </c>
      <c r="F71" s="15">
        <v>2785819</v>
      </c>
      <c r="G71" s="15">
        <v>6959134</v>
      </c>
      <c r="H71" s="15">
        <v>2188639</v>
      </c>
      <c r="I71" s="15">
        <v>2968102</v>
      </c>
      <c r="J71" s="15">
        <v>1742500</v>
      </c>
      <c r="K71" s="15">
        <v>2108939</v>
      </c>
      <c r="L71" s="15">
        <v>1543877</v>
      </c>
      <c r="M71" s="15">
        <v>2100901</v>
      </c>
      <c r="N71" s="15">
        <v>1573065</v>
      </c>
      <c r="O71" s="27">
        <v>35491073</v>
      </c>
      <c r="P71" s="19">
        <f t="shared" si="14"/>
        <v>0</v>
      </c>
    </row>
    <row r="72" spans="1:27" x14ac:dyDescent="0.2">
      <c r="A72" s="16" t="s">
        <v>82</v>
      </c>
      <c r="B72" s="14">
        <f t="shared" si="1"/>
        <v>1552690225</v>
      </c>
      <c r="C72" s="15">
        <v>140136387</v>
      </c>
      <c r="D72" s="15">
        <v>156818250</v>
      </c>
      <c r="E72" s="15">
        <v>121525552</v>
      </c>
      <c r="F72" s="15">
        <v>125782666</v>
      </c>
      <c r="G72" s="15">
        <v>124834907</v>
      </c>
      <c r="H72" s="15">
        <v>124530845</v>
      </c>
      <c r="I72" s="15">
        <v>125440852</v>
      </c>
      <c r="J72" s="15">
        <v>127132433</v>
      </c>
      <c r="K72" s="15">
        <v>123664803</v>
      </c>
      <c r="L72" s="15">
        <v>128849688</v>
      </c>
      <c r="M72" s="15">
        <v>120235605</v>
      </c>
      <c r="N72" s="15">
        <v>133738237</v>
      </c>
      <c r="O72" s="27">
        <v>1552690225</v>
      </c>
      <c r="P72" s="19">
        <f t="shared" si="14"/>
        <v>0</v>
      </c>
    </row>
    <row r="73" spans="1:27" x14ac:dyDescent="0.2">
      <c r="A73" s="16" t="s">
        <v>83</v>
      </c>
      <c r="B73" s="14">
        <f>SUM(C73:N73)</f>
        <v>39427588</v>
      </c>
      <c r="C73" s="15">
        <v>4502387</v>
      </c>
      <c r="D73" s="15">
        <v>4185814</v>
      </c>
      <c r="E73" s="15">
        <v>3099909</v>
      </c>
      <c r="F73" s="15">
        <v>2840934</v>
      </c>
      <c r="G73" s="15">
        <v>3123401</v>
      </c>
      <c r="H73" s="15">
        <v>2850965</v>
      </c>
      <c r="I73" s="15">
        <v>3170572</v>
      </c>
      <c r="J73" s="15">
        <v>3136651</v>
      </c>
      <c r="K73" s="15">
        <v>3038860</v>
      </c>
      <c r="L73" s="15">
        <v>3177387</v>
      </c>
      <c r="M73" s="15">
        <v>3027579</v>
      </c>
      <c r="N73" s="15">
        <v>3273129</v>
      </c>
      <c r="O73" s="27">
        <v>39427587</v>
      </c>
      <c r="P73" s="19">
        <f t="shared" si="14"/>
        <v>-1</v>
      </c>
    </row>
    <row r="74" spans="1:27" x14ac:dyDescent="0.2">
      <c r="A74" s="28" t="s">
        <v>84</v>
      </c>
      <c r="B74" s="29">
        <f>+B75+B76+B77+B78+B79+B80+B81+B82</f>
        <v>12675278842</v>
      </c>
      <c r="C74" s="29">
        <f t="shared" ref="C74:N74" si="16">+C75+C76+C77+C78+C79+C80+C81+C82</f>
        <v>1541430039</v>
      </c>
      <c r="D74" s="29">
        <f t="shared" si="16"/>
        <v>959651363</v>
      </c>
      <c r="E74" s="29">
        <f t="shared" si="16"/>
        <v>940159108</v>
      </c>
      <c r="F74" s="29">
        <f t="shared" si="16"/>
        <v>970553710</v>
      </c>
      <c r="G74" s="29">
        <f t="shared" si="16"/>
        <v>997082891</v>
      </c>
      <c r="H74" s="29">
        <f t="shared" si="16"/>
        <v>994385730</v>
      </c>
      <c r="I74" s="29">
        <f t="shared" si="16"/>
        <v>1163349479</v>
      </c>
      <c r="J74" s="29">
        <f t="shared" si="16"/>
        <v>774383921</v>
      </c>
      <c r="K74" s="29">
        <f t="shared" si="16"/>
        <v>938947544</v>
      </c>
      <c r="L74" s="29">
        <f t="shared" si="16"/>
        <v>971478887</v>
      </c>
      <c r="M74" s="29">
        <f t="shared" si="16"/>
        <v>876378888</v>
      </c>
      <c r="N74" s="29">
        <f t="shared" si="16"/>
        <v>1547477282</v>
      </c>
    </row>
    <row r="75" spans="1:27" x14ac:dyDescent="0.2">
      <c r="A75" s="13" t="s">
        <v>85</v>
      </c>
      <c r="B75" s="14">
        <f t="shared" si="1"/>
        <v>6913216881</v>
      </c>
      <c r="C75" s="15">
        <v>1031015910</v>
      </c>
      <c r="D75" s="15">
        <v>485265074</v>
      </c>
      <c r="E75" s="15">
        <v>457122290</v>
      </c>
      <c r="F75" s="15">
        <v>497011497</v>
      </c>
      <c r="G75" s="15">
        <v>500140477</v>
      </c>
      <c r="H75" s="15">
        <v>505770913</v>
      </c>
      <c r="I75" s="15">
        <v>675804753</v>
      </c>
      <c r="J75" s="15">
        <v>296134257</v>
      </c>
      <c r="K75" s="15">
        <v>453746805</v>
      </c>
      <c r="L75" s="15">
        <v>454528888</v>
      </c>
      <c r="M75" s="15">
        <v>441246532</v>
      </c>
      <c r="N75" s="15">
        <v>1115429485</v>
      </c>
    </row>
    <row r="76" spans="1:27" x14ac:dyDescent="0.2">
      <c r="A76" s="13" t="s">
        <v>86</v>
      </c>
      <c r="B76" s="14">
        <f t="shared" si="1"/>
        <v>2357697011</v>
      </c>
      <c r="C76" s="15">
        <v>202550229</v>
      </c>
      <c r="D76" s="15">
        <v>169206205</v>
      </c>
      <c r="E76" s="15">
        <v>177980845</v>
      </c>
      <c r="F76" s="15">
        <v>169136257</v>
      </c>
      <c r="G76" s="15">
        <v>192225702</v>
      </c>
      <c r="H76" s="15">
        <v>184208861</v>
      </c>
      <c r="I76" s="15">
        <v>182554763</v>
      </c>
      <c r="J76" s="15">
        <v>176398416</v>
      </c>
      <c r="K76" s="15">
        <v>182638771</v>
      </c>
      <c r="L76" s="15">
        <v>214698781</v>
      </c>
      <c r="M76" s="15">
        <v>254932940</v>
      </c>
      <c r="N76" s="15">
        <v>251165241</v>
      </c>
      <c r="O76" s="30"/>
    </row>
    <row r="77" spans="1:27" x14ac:dyDescent="0.2">
      <c r="A77" s="13" t="s">
        <v>87</v>
      </c>
      <c r="B77" s="14">
        <f t="shared" ref="B77:B93" si="17">SUM(C77:N77)</f>
        <v>1085737869</v>
      </c>
      <c r="C77" s="15">
        <v>109245735</v>
      </c>
      <c r="D77" s="15">
        <v>109245735</v>
      </c>
      <c r="E77" s="15">
        <v>109245735</v>
      </c>
      <c r="F77" s="15">
        <v>109245735</v>
      </c>
      <c r="G77" s="15">
        <v>109245735</v>
      </c>
      <c r="H77" s="15">
        <v>109245735</v>
      </c>
      <c r="I77" s="15">
        <v>109245735</v>
      </c>
      <c r="J77" s="15">
        <f>109245735-2239828</f>
        <v>107005907</v>
      </c>
      <c r="K77" s="15">
        <f t="shared" ref="K77" si="18">109245735-2239828</f>
        <v>107005907</v>
      </c>
      <c r="L77" s="15">
        <f>109245735-2239828+3</f>
        <v>107005910</v>
      </c>
      <c r="O77" s="27">
        <v>1085737869</v>
      </c>
      <c r="P77" s="19">
        <f t="shared" ref="P77" si="19">+O77-B77</f>
        <v>0</v>
      </c>
      <c r="Q77" s="27">
        <f>P77/3</f>
        <v>0</v>
      </c>
    </row>
    <row r="78" spans="1:27" x14ac:dyDescent="0.2">
      <c r="A78" s="13" t="s">
        <v>88</v>
      </c>
      <c r="B78" s="14">
        <f t="shared" si="17"/>
        <v>1065119904</v>
      </c>
      <c r="C78" s="15">
        <v>88759997</v>
      </c>
      <c r="D78" s="15">
        <v>88759997</v>
      </c>
      <c r="E78" s="15">
        <v>88759997</v>
      </c>
      <c r="F78" s="15">
        <v>88759997</v>
      </c>
      <c r="G78" s="15">
        <v>88759997</v>
      </c>
      <c r="H78" s="15">
        <v>88759997</v>
      </c>
      <c r="I78" s="15">
        <v>88759997</v>
      </c>
      <c r="J78" s="15">
        <v>88759997</v>
      </c>
      <c r="K78" s="15">
        <v>88759997</v>
      </c>
      <c r="L78" s="15">
        <v>88759997</v>
      </c>
      <c r="M78" s="15">
        <v>88759997</v>
      </c>
      <c r="N78" s="15">
        <v>88759937</v>
      </c>
    </row>
    <row r="79" spans="1:27" x14ac:dyDescent="0.2">
      <c r="A79" s="13" t="s">
        <v>89</v>
      </c>
      <c r="B79" s="14">
        <f t="shared" si="17"/>
        <v>359196638</v>
      </c>
      <c r="C79" s="15">
        <v>29933052</v>
      </c>
      <c r="D79" s="15">
        <v>29933052</v>
      </c>
      <c r="E79" s="15">
        <v>29933052</v>
      </c>
      <c r="F79" s="15">
        <v>29933052</v>
      </c>
      <c r="G79" s="15">
        <v>29933052</v>
      </c>
      <c r="H79" s="15">
        <v>29933052</v>
      </c>
      <c r="I79" s="15">
        <v>29933052</v>
      </c>
      <c r="J79" s="15">
        <v>29933052</v>
      </c>
      <c r="K79" s="15">
        <v>29933052</v>
      </c>
      <c r="L79" s="15">
        <v>29933052</v>
      </c>
      <c r="M79" s="15">
        <v>29933052</v>
      </c>
      <c r="N79" s="15">
        <v>29933066</v>
      </c>
    </row>
    <row r="80" spans="1:27" x14ac:dyDescent="0.2">
      <c r="A80" s="13" t="s">
        <v>90</v>
      </c>
      <c r="B80" s="14">
        <f t="shared" si="17"/>
        <v>98626953</v>
      </c>
      <c r="C80" s="15">
        <v>10821021</v>
      </c>
      <c r="D80" s="15">
        <v>8137205</v>
      </c>
      <c r="E80" s="15">
        <v>8013094</v>
      </c>
      <c r="F80" s="15">
        <v>7363077</v>
      </c>
      <c r="G80" s="15">
        <v>7673833</v>
      </c>
      <c r="H80" s="15">
        <v>7363077</v>
      </c>
      <c r="I80" s="15">
        <v>7947084</v>
      </c>
      <c r="J80" s="15">
        <v>7048197</v>
      </c>
      <c r="K80" s="15">
        <v>7758917</v>
      </c>
      <c r="L80" s="15">
        <v>7448161</v>
      </c>
      <c r="M80" s="15">
        <v>9185051</v>
      </c>
      <c r="N80" s="30">
        <v>9868236</v>
      </c>
      <c r="O80" s="30"/>
    </row>
    <row r="81" spans="1:15" x14ac:dyDescent="0.2">
      <c r="A81" s="13" t="s">
        <v>91</v>
      </c>
      <c r="B81" s="14">
        <f t="shared" si="17"/>
        <v>144349523</v>
      </c>
      <c r="C81" s="15">
        <v>14434952</v>
      </c>
      <c r="D81" s="15">
        <v>14434952</v>
      </c>
      <c r="E81" s="15">
        <v>14434952</v>
      </c>
      <c r="F81" s="15">
        <v>14434952</v>
      </c>
      <c r="G81" s="15">
        <v>14434952</v>
      </c>
      <c r="H81" s="15">
        <v>14434952</v>
      </c>
      <c r="I81" s="15">
        <v>14434952</v>
      </c>
      <c r="J81" s="15">
        <v>14434952</v>
      </c>
      <c r="K81" s="15">
        <v>14434952</v>
      </c>
      <c r="L81" s="15">
        <v>14434955</v>
      </c>
      <c r="M81" s="15">
        <v>0</v>
      </c>
      <c r="N81" s="15">
        <v>0</v>
      </c>
    </row>
    <row r="82" spans="1:15" x14ac:dyDescent="0.2">
      <c r="A82" s="13" t="s">
        <v>92</v>
      </c>
      <c r="B82" s="14">
        <f t="shared" si="17"/>
        <v>651334063</v>
      </c>
      <c r="C82" s="15">
        <v>54669143</v>
      </c>
      <c r="D82" s="15">
        <v>54669143</v>
      </c>
      <c r="E82" s="15">
        <v>54669143</v>
      </c>
      <c r="F82" s="15">
        <v>54669143</v>
      </c>
      <c r="G82" s="15">
        <v>54669143</v>
      </c>
      <c r="H82" s="15">
        <v>54669143</v>
      </c>
      <c r="I82" s="15">
        <v>54669143</v>
      </c>
      <c r="J82" s="15">
        <v>54669143</v>
      </c>
      <c r="K82" s="15">
        <v>54669143</v>
      </c>
      <c r="L82" s="15">
        <v>54669143</v>
      </c>
      <c r="M82" s="15">
        <f>54669143-2347827</f>
        <v>52321316</v>
      </c>
      <c r="N82" s="15">
        <f>54669143-2347827+1</f>
        <v>52321317</v>
      </c>
      <c r="O82" s="30"/>
    </row>
    <row r="83" spans="1:15" x14ac:dyDescent="0.2">
      <c r="A83" s="20" t="s">
        <v>93</v>
      </c>
      <c r="B83" s="10">
        <f t="shared" si="17"/>
        <v>2149769107</v>
      </c>
      <c r="C83" s="10">
        <f>+C84+C85</f>
        <v>127628664</v>
      </c>
      <c r="D83" s="10">
        <f t="shared" ref="D83:N83" si="20">+D84+D85</f>
        <v>127628664</v>
      </c>
      <c r="E83" s="10">
        <f t="shared" si="20"/>
        <v>127628664</v>
      </c>
      <c r="F83" s="10">
        <f t="shared" si="20"/>
        <v>127628664</v>
      </c>
      <c r="G83" s="10">
        <f t="shared" si="20"/>
        <v>127628664</v>
      </c>
      <c r="H83" s="10">
        <f t="shared" si="20"/>
        <v>127628664</v>
      </c>
      <c r="I83" s="10">
        <f t="shared" si="20"/>
        <v>127628664</v>
      </c>
      <c r="J83" s="10">
        <f t="shared" si="20"/>
        <v>127628664</v>
      </c>
      <c r="K83" s="10">
        <f t="shared" si="20"/>
        <v>127628664</v>
      </c>
      <c r="L83" s="10">
        <f t="shared" si="20"/>
        <v>202323775</v>
      </c>
      <c r="M83" s="10">
        <f t="shared" si="20"/>
        <v>263707734</v>
      </c>
      <c r="N83" s="10">
        <f t="shared" si="20"/>
        <v>535079622</v>
      </c>
      <c r="O83" s="10"/>
    </row>
    <row r="84" spans="1:15" x14ac:dyDescent="0.2">
      <c r="A84" s="16" t="s">
        <v>94</v>
      </c>
      <c r="B84" s="14">
        <f t="shared" si="17"/>
        <v>1531543980</v>
      </c>
      <c r="C84" s="15">
        <v>127628664</v>
      </c>
      <c r="D84" s="15">
        <v>127628664</v>
      </c>
      <c r="E84" s="15">
        <v>127628664</v>
      </c>
      <c r="F84" s="15">
        <v>127628664</v>
      </c>
      <c r="G84" s="15">
        <v>127628664</v>
      </c>
      <c r="H84" s="15">
        <v>127628664</v>
      </c>
      <c r="I84" s="15">
        <v>127628664</v>
      </c>
      <c r="J84" s="15">
        <v>127628664</v>
      </c>
      <c r="K84" s="15">
        <v>127628664</v>
      </c>
      <c r="L84" s="15">
        <v>127628664</v>
      </c>
      <c r="M84" s="15">
        <v>127628664</v>
      </c>
      <c r="N84" s="15">
        <v>127628676</v>
      </c>
    </row>
    <row r="85" spans="1:15" x14ac:dyDescent="0.2">
      <c r="A85" s="16" t="s">
        <v>95</v>
      </c>
      <c r="B85" s="14">
        <f t="shared" si="17"/>
        <v>618225127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74695111</v>
      </c>
      <c r="M85" s="15">
        <v>136079070</v>
      </c>
      <c r="N85" s="15">
        <v>407450946</v>
      </c>
    </row>
    <row r="86" spans="1:15" x14ac:dyDescent="0.2">
      <c r="A86" s="20" t="s">
        <v>96</v>
      </c>
      <c r="B86" s="10">
        <f t="shared" si="17"/>
        <v>217747623</v>
      </c>
      <c r="C86" s="10">
        <f>+C87+C88+C89+C90+C91+C92</f>
        <v>15612047</v>
      </c>
      <c r="D86" s="10">
        <f t="shared" ref="D86:N86" si="21">+D87+D88+D89+D90+D91+D92</f>
        <v>15409494</v>
      </c>
      <c r="E86" s="10">
        <f t="shared" si="21"/>
        <v>19259695</v>
      </c>
      <c r="F86" s="10">
        <f t="shared" si="21"/>
        <v>13294081</v>
      </c>
      <c r="G86" s="10">
        <f t="shared" si="21"/>
        <v>14604059</v>
      </c>
      <c r="H86" s="10">
        <f t="shared" si="21"/>
        <v>16433579</v>
      </c>
      <c r="I86" s="10">
        <f t="shared" si="21"/>
        <v>51977424</v>
      </c>
      <c r="J86" s="10">
        <f t="shared" si="21"/>
        <v>8693619</v>
      </c>
      <c r="K86" s="10">
        <f t="shared" si="21"/>
        <v>18598477</v>
      </c>
      <c r="L86" s="10">
        <f t="shared" si="21"/>
        <v>11278345</v>
      </c>
      <c r="M86" s="10">
        <f t="shared" si="21"/>
        <v>15052973</v>
      </c>
      <c r="N86" s="10">
        <f t="shared" si="21"/>
        <v>17533830</v>
      </c>
    </row>
    <row r="87" spans="1:15" x14ac:dyDescent="0.2">
      <c r="A87" s="13" t="s">
        <v>97</v>
      </c>
      <c r="B87" s="14">
        <f>SUM(C87:N87)</f>
        <v>130712646</v>
      </c>
      <c r="C87" s="14">
        <v>10303764</v>
      </c>
      <c r="D87" s="14">
        <v>10303763</v>
      </c>
      <c r="E87" s="15">
        <v>10144000</v>
      </c>
      <c r="F87" s="15">
        <v>7713595</v>
      </c>
      <c r="G87" s="15">
        <v>4746264</v>
      </c>
      <c r="H87" s="15">
        <v>5607333</v>
      </c>
      <c r="I87" s="15">
        <v>45168508</v>
      </c>
      <c r="J87" s="15">
        <v>3865774</v>
      </c>
      <c r="K87" s="15">
        <v>10566603</v>
      </c>
      <c r="L87" s="15">
        <v>5859944</v>
      </c>
      <c r="M87" s="15">
        <v>6279326</v>
      </c>
      <c r="N87" s="15">
        <v>10153772</v>
      </c>
    </row>
    <row r="88" spans="1:15" x14ac:dyDescent="0.2">
      <c r="A88" s="13" t="s">
        <v>98</v>
      </c>
      <c r="B88" s="14">
        <f t="shared" si="17"/>
        <v>2806314</v>
      </c>
      <c r="C88" s="15">
        <v>182866</v>
      </c>
      <c r="D88" s="15">
        <v>452366</v>
      </c>
      <c r="E88" s="15">
        <v>159002</v>
      </c>
      <c r="F88" s="15">
        <v>131060</v>
      </c>
      <c r="G88" s="15">
        <v>125279</v>
      </c>
      <c r="H88" s="15">
        <v>107854</v>
      </c>
      <c r="I88" s="15">
        <v>198841</v>
      </c>
      <c r="J88" s="15">
        <v>220363</v>
      </c>
      <c r="K88" s="15">
        <v>388932</v>
      </c>
      <c r="L88" s="15">
        <v>246081</v>
      </c>
      <c r="M88" s="15">
        <v>178815</v>
      </c>
      <c r="N88" s="15">
        <v>414855</v>
      </c>
    </row>
    <row r="89" spans="1:15" x14ac:dyDescent="0.2">
      <c r="A89" s="13" t="s">
        <v>99</v>
      </c>
      <c r="B89" s="14">
        <f t="shared" si="17"/>
        <v>12352344</v>
      </c>
      <c r="C89" s="15">
        <v>1801155</v>
      </c>
      <c r="D89" s="15">
        <v>837549</v>
      </c>
      <c r="E89" s="15">
        <v>1024882</v>
      </c>
      <c r="F89" s="15">
        <v>1275982</v>
      </c>
      <c r="G89" s="15">
        <v>1584480</v>
      </c>
      <c r="H89" s="15">
        <v>1531325</v>
      </c>
      <c r="I89" s="15">
        <v>1321090</v>
      </c>
      <c r="J89" s="15">
        <v>65366</v>
      </c>
      <c r="K89" s="15">
        <v>54663</v>
      </c>
      <c r="L89" s="15">
        <v>1281898</v>
      </c>
      <c r="M89" s="15">
        <v>852076</v>
      </c>
      <c r="N89" s="15">
        <v>721878</v>
      </c>
    </row>
    <row r="90" spans="1:15" x14ac:dyDescent="0.2">
      <c r="A90" s="13" t="s">
        <v>100</v>
      </c>
      <c r="B90" s="14">
        <f t="shared" si="17"/>
        <v>46885246</v>
      </c>
      <c r="C90" s="15">
        <v>2094398</v>
      </c>
      <c r="D90" s="15">
        <v>3815816</v>
      </c>
      <c r="E90" s="15">
        <v>3605109</v>
      </c>
      <c r="F90" s="15">
        <v>4140418</v>
      </c>
      <c r="G90" s="15">
        <v>5141684</v>
      </c>
      <c r="H90" s="15">
        <v>5428428</v>
      </c>
      <c r="I90" s="15">
        <v>3448074</v>
      </c>
      <c r="J90" s="15">
        <v>4291524</v>
      </c>
      <c r="K90" s="15">
        <v>3722672</v>
      </c>
      <c r="L90" s="15">
        <v>3721912</v>
      </c>
      <c r="M90" s="15">
        <v>3660208</v>
      </c>
      <c r="N90" s="15">
        <v>3815003</v>
      </c>
    </row>
    <row r="91" spans="1:15" x14ac:dyDescent="0.2">
      <c r="A91" s="13" t="s">
        <v>101</v>
      </c>
      <c r="B91" s="14">
        <f t="shared" si="17"/>
        <v>23730291</v>
      </c>
      <c r="C91" s="15">
        <v>1229864</v>
      </c>
      <c r="D91" s="14">
        <v>0</v>
      </c>
      <c r="E91" s="15">
        <v>4318282</v>
      </c>
      <c r="F91" s="15">
        <v>0</v>
      </c>
      <c r="G91" s="15">
        <v>2987440</v>
      </c>
      <c r="H91" s="15">
        <v>3354403</v>
      </c>
      <c r="I91" s="15">
        <v>1840911</v>
      </c>
      <c r="J91" s="15">
        <v>0</v>
      </c>
      <c r="K91" s="15">
        <v>3865014</v>
      </c>
      <c r="L91" s="15">
        <v>0</v>
      </c>
      <c r="M91" s="15">
        <v>3706055</v>
      </c>
      <c r="N91" s="15">
        <v>2428322</v>
      </c>
    </row>
    <row r="92" spans="1:15" x14ac:dyDescent="0.2">
      <c r="A92" s="13" t="s">
        <v>102</v>
      </c>
      <c r="B92" s="14">
        <f t="shared" si="17"/>
        <v>1260782</v>
      </c>
      <c r="C92" s="15">
        <v>0</v>
      </c>
      <c r="D92" s="15">
        <v>0</v>
      </c>
      <c r="E92" s="15">
        <v>8420</v>
      </c>
      <c r="F92" s="15">
        <v>33026</v>
      </c>
      <c r="G92" s="15">
        <v>18912</v>
      </c>
      <c r="H92" s="15">
        <v>404236</v>
      </c>
      <c r="I92" s="15">
        <v>0</v>
      </c>
      <c r="J92" s="15">
        <v>250592</v>
      </c>
      <c r="K92" s="15">
        <v>593</v>
      </c>
      <c r="L92" s="15">
        <v>168510</v>
      </c>
      <c r="M92" s="15">
        <v>376493</v>
      </c>
      <c r="N92" s="15">
        <v>0</v>
      </c>
    </row>
    <row r="93" spans="1:15" x14ac:dyDescent="0.2">
      <c r="A93" s="20" t="s">
        <v>103</v>
      </c>
      <c r="B93" s="10">
        <f t="shared" si="17"/>
        <v>74090878</v>
      </c>
      <c r="C93" s="10">
        <v>4779047</v>
      </c>
      <c r="D93" s="10">
        <v>4681103</v>
      </c>
      <c r="E93" s="10">
        <v>4787799</v>
      </c>
      <c r="F93" s="10">
        <v>5222238</v>
      </c>
      <c r="G93" s="10">
        <v>8743458</v>
      </c>
      <c r="H93" s="10">
        <v>9762818</v>
      </c>
      <c r="I93" s="10">
        <v>8544481</v>
      </c>
      <c r="J93" s="10">
        <v>6221148</v>
      </c>
      <c r="K93" s="10">
        <v>6667689</v>
      </c>
      <c r="L93" s="10">
        <v>6940881</v>
      </c>
      <c r="M93" s="10">
        <v>4991084</v>
      </c>
      <c r="N93" s="10">
        <v>2749132</v>
      </c>
    </row>
    <row r="96" spans="1:15" x14ac:dyDescent="0.2">
      <c r="A96" s="31"/>
    </row>
    <row r="97" spans="1:2" x14ac:dyDescent="0.2">
      <c r="A97" s="32"/>
    </row>
    <row r="98" spans="1:2" x14ac:dyDescent="0.2">
      <c r="A98" s="33"/>
      <c r="B98" s="34"/>
    </row>
    <row r="99" spans="1:2" x14ac:dyDescent="0.2">
      <c r="A99" s="33"/>
      <c r="B99" s="34"/>
    </row>
    <row r="100" spans="1:2" x14ac:dyDescent="0.2">
      <c r="A100" s="33"/>
      <c r="B100" s="34"/>
    </row>
    <row r="101" spans="1:2" x14ac:dyDescent="0.2">
      <c r="A101" s="33"/>
      <c r="B101" s="34"/>
    </row>
    <row r="102" spans="1:2" x14ac:dyDescent="0.2">
      <c r="A102" s="33"/>
    </row>
  </sheetData>
  <pageMargins left="0" right="0" top="0" bottom="0" header="0" footer="0"/>
  <pageSetup paperSize="9" scale="55" fitToHeight="2" orientation="landscape" r:id="rId1"/>
  <rowBreaks count="1" manualBreakCount="1">
    <brk id="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6" sqref="D6:E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Ley ing 19</vt:lpstr>
      <vt:lpstr>Hoja1</vt:lpstr>
      <vt:lpstr>'Calendario Ley ing 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Espino</dc:creator>
  <cp:lastModifiedBy>Emma Esquivel</cp:lastModifiedBy>
  <cp:lastPrinted>2019-01-23T16:18:14Z</cp:lastPrinted>
  <dcterms:created xsi:type="dcterms:W3CDTF">2019-01-22T20:55:58Z</dcterms:created>
  <dcterms:modified xsi:type="dcterms:W3CDTF">2019-01-25T20:51:53Z</dcterms:modified>
</cp:coreProperties>
</file>